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'EC'!$A$1:$AG$82</definedName>
    <definedName name="_xlnm.Print_Area" localSheetId="5">'FS'!$A$1:$AG$82</definedName>
    <definedName name="_xlnm.Print_Area" localSheetId="6">'GT'!$A$1:$AG$82</definedName>
    <definedName name="_xlnm.Print_Area" localSheetId="7">'KZ'!$A$1:$AG$82</definedName>
    <definedName name="_xlnm.Print_Area" localSheetId="8">'LP'!$A$1:$AG$82</definedName>
    <definedName name="_xlnm.Print_Area" localSheetId="9">'MP'!$A$1:$AG$82</definedName>
    <definedName name="_xlnm.Print_Area" localSheetId="10">'NC'!$A$1:$AG$82</definedName>
    <definedName name="_xlnm.Print_Area" localSheetId="11">'NW'!$A$1:$AG$82</definedName>
    <definedName name="_xlnm.Print_Area" localSheetId="3">'Summary per Category'!$A$1:$AG$301</definedName>
    <definedName name="_xlnm.Print_Area" localSheetId="1">'Summary per Metro'!$A$1:$AG$82</definedName>
    <definedName name="_xlnm.Print_Area" localSheetId="0">'Summary per Province'!$A$1:$AG$82</definedName>
    <definedName name="_xlnm.Print_Area" localSheetId="2">'Summary per Top 21'!$A$1:$AG$82</definedName>
    <definedName name="_xlnm.Print_Area" localSheetId="12">'WC'!$A$1:$AG$82</definedName>
    <definedName name="_xlnm.Print_Titles" localSheetId="3">'Summary per Category'!$1:$4</definedName>
  </definedNames>
  <calcPr fullCalcOnLoad="1"/>
</workbook>
</file>

<file path=xl/sharedStrings.xml><?xml version="1.0" encoding="utf-8"?>
<sst xmlns="http://schemas.openxmlformats.org/spreadsheetml/2006/main" count="2009" uniqueCount="703">
  <si>
    <t>R thousands</t>
  </si>
  <si>
    <t>Code</t>
  </si>
  <si>
    <t>Own Source Revenue</t>
  </si>
  <si>
    <t>Operating Revenue</t>
  </si>
  <si>
    <t>Own Source Rev to Oper Rev</t>
  </si>
  <si>
    <t>Personnel cost</t>
  </si>
  <si>
    <t>Operating Expenditure</t>
  </si>
  <si>
    <t>Pers Cost to Oper Exp</t>
  </si>
  <si>
    <t>Personnel Cost</t>
  </si>
  <si>
    <t>Oper Exp excl Bulk Purch</t>
  </si>
  <si>
    <t>Pers Cost to Oper Exp excl Bulk</t>
  </si>
  <si>
    <t>Pers Cost to Own Source Rev</t>
  </si>
  <si>
    <t>Capital Revenue - Transfers &amp; Subs</t>
  </si>
  <si>
    <t>Capital Revenue</t>
  </si>
  <si>
    <t>Cap Rev - Trnsf &amp; Subs to Cap Rev</t>
  </si>
  <si>
    <t>Borrowing</t>
  </si>
  <si>
    <t>Borrowing to Capital Rev</t>
  </si>
  <si>
    <t>PPE</t>
  </si>
  <si>
    <t>Borrowing to PPE</t>
  </si>
  <si>
    <t>Infrastructure</t>
  </si>
  <si>
    <t>Capital Expenditure</t>
  </si>
  <si>
    <t>Infrastructure to capital Exp</t>
  </si>
  <si>
    <t>Debtors</t>
  </si>
  <si>
    <t>Service Charges</t>
  </si>
  <si>
    <t>Debtors to Service Charges</t>
  </si>
  <si>
    <t>Creditors</t>
  </si>
  <si>
    <t>Creditors to Oper Exp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</si>
  <si>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</si>
  <si>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</si>
  <si>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</si>
  <si>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</si>
  <si>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</si>
  <si>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</si>
  <si>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</si>
  <si>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</si>
  <si>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</si>
  <si>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</si>
  <si>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</si>
  <si>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</si>
  <si>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</si>
  <si>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</si>
  <si>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</si>
  <si>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</si>
  <si>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</si>
  <si>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</si>
  <si>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</si>
  <si>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</si>
  <si>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</si>
  <si>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</si>
  <si>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</si>
  <si>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</si>
  <si>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</si>
  <si>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</si>
  <si>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</si>
  <si>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</si>
  <si>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</si>
  <si>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</si>
  <si>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</si>
  <si>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</si>
  <si>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</si>
  <si>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</si>
  <si>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</si>
  <si>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</si>
  <si>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Mangaung</t>
  </si>
  <si>
    <t>FS172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</si>
  <si>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</si>
  <si>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</si>
  <si>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</si>
  <si>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</si>
  <si>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</si>
  <si>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</si>
  <si>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</si>
  <si>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</si>
  <si>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</si>
  <si>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</si>
  <si>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</si>
  <si>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</si>
  <si>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</si>
  <si>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</si>
  <si>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</si>
  <si>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</si>
  <si>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</si>
  <si>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</si>
  <si>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</si>
  <si>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</si>
  <si>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</si>
  <si>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</si>
  <si>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</si>
  <si>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</si>
  <si>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</si>
  <si>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</si>
  <si>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</si>
  <si>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</si>
  <si>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</si>
  <si>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</si>
  <si>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</si>
  <si>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</si>
  <si>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</si>
  <si>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</si>
  <si>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</si>
  <si>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</si>
  <si>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</si>
  <si>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</si>
  <si>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</si>
  <si>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</si>
  <si>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</si>
  <si>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</si>
  <si>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</si>
  <si>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</si>
  <si>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</si>
  <si>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</si>
  <si>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</si>
  <si>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</si>
  <si>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</si>
  <si>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</si>
  <si>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</si>
  <si>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</si>
  <si>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</si>
  <si>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</si>
  <si>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</si>
  <si>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</si>
  <si>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</si>
  <si>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</si>
  <si>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</si>
  <si>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</si>
  <si>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</si>
  <si>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</si>
  <si>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</si>
  <si>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</si>
  <si>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</si>
  <si>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</si>
  <si>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</si>
  <si>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</si>
  <si>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</si>
  <si>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</si>
  <si>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</si>
  <si>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</si>
  <si>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</si>
  <si>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</si>
  <si>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</si>
  <si>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</si>
  <si>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</si>
  <si>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</si>
  <si>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</si>
  <si>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</si>
  <si>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</si>
  <si>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</si>
  <si>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</si>
  <si>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</si>
  <si>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</si>
  <si>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</si>
  <si>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</si>
  <si>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</si>
  <si>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</si>
  <si>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</si>
  <si>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</si>
  <si>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</si>
  <si>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</si>
  <si>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</si>
  <si>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</si>
  <si>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</si>
  <si>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</si>
  <si>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</si>
  <si>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</si>
  <si>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</si>
  <si>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</si>
  <si>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</si>
  <si>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</si>
  <si>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</si>
  <si>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</si>
  <si>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</si>
  <si>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</si>
  <si>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</si>
  <si>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</si>
  <si>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</si>
  <si>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</si>
  <si>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</si>
  <si>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</si>
  <si>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</si>
  <si>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Letsemeng</t>
  </si>
  <si>
    <t>FS161</t>
  </si>
  <si>
    <t>Kopanong</t>
  </si>
  <si>
    <t>FS162</t>
  </si>
  <si>
    <t>Mohokare</t>
  </si>
  <si>
    <t>FS163</t>
  </si>
  <si>
    <t>Naledi (Fs)</t>
  </si>
  <si>
    <t>FS171</t>
  </si>
  <si>
    <t>Mantsopa</t>
  </si>
  <si>
    <t>FS173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</si>
  <si>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</si>
  <si>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</si>
  <si>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</si>
  <si>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</si>
  <si>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</si>
  <si>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</si>
  <si>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</si>
  <si>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</si>
  <si>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</si>
  <si>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</si>
  <si>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</si>
  <si>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</si>
  <si>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</si>
  <si>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</si>
  <si>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</si>
  <si>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</si>
  <si>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</si>
  <si>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</si>
  <si>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</si>
  <si>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</si>
  <si>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</si>
  <si>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</si>
  <si>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</si>
  <si>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</si>
  <si>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</si>
  <si>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</si>
  <si>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</si>
  <si>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</si>
  <si>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</si>
  <si>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</si>
  <si>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Nokeng Tsa Taemane</t>
  </si>
  <si>
    <t>GT461</t>
  </si>
  <si>
    <t>Kungwini</t>
  </si>
  <si>
    <t>GT462</t>
  </si>
  <si>
    <t>Randfontein</t>
  </si>
  <si>
    <t>GT482</t>
  </si>
  <si>
    <t>Westonaria</t>
  </si>
  <si>
    <t>GT483</t>
  </si>
  <si>
    <t>Merafong City</t>
  </si>
  <si>
    <t>GT484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</si>
  <si>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</si>
  <si>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</si>
  <si>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</si>
  <si>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</si>
  <si>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</si>
  <si>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</si>
  <si>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</si>
  <si>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</si>
  <si>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</si>
  <si>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</si>
  <si>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</si>
  <si>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</si>
  <si>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</si>
  <si>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</si>
  <si>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</si>
  <si>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</si>
  <si>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</si>
  <si>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</si>
  <si>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</si>
  <si>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</si>
  <si>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</si>
  <si>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</si>
  <si>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</si>
  <si>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</si>
  <si>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</si>
  <si>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</si>
  <si>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</si>
  <si>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</si>
  <si>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</si>
  <si>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</si>
  <si>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</si>
  <si>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</si>
  <si>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</si>
  <si>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</si>
  <si>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</si>
  <si>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</si>
  <si>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</si>
  <si>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</si>
  <si>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</si>
  <si>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</si>
  <si>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</si>
  <si>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</si>
  <si>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</si>
  <si>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</si>
  <si>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</si>
  <si>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</si>
  <si>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</si>
  <si>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</si>
  <si>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</si>
  <si>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</si>
  <si>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</si>
  <si>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</si>
  <si>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</si>
  <si>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</si>
  <si>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</si>
  <si>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</si>
  <si>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</si>
  <si>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</si>
  <si>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</si>
  <si>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</si>
  <si>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</si>
  <si>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</si>
  <si>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</si>
  <si>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</si>
  <si>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</si>
  <si>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</si>
  <si>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</si>
  <si>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</si>
  <si>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</si>
  <si>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</si>
  <si>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</si>
  <si>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</si>
  <si>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</si>
  <si>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</si>
  <si>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</si>
  <si>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</si>
  <si>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</si>
  <si>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</si>
  <si>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</si>
  <si>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</si>
  <si>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</si>
  <si>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</si>
  <si>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</si>
  <si>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</si>
  <si>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</si>
  <si>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</si>
  <si>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</si>
  <si>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</si>
  <si>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</si>
  <si>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</si>
  <si>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</si>
  <si>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</si>
  <si>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</si>
  <si>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</si>
  <si>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</si>
  <si>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</si>
  <si>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</si>
  <si>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</si>
  <si>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</si>
  <si>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</si>
  <si>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</si>
  <si>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</si>
  <si>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</si>
  <si>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</si>
  <si>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</si>
  <si>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</si>
  <si>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</si>
  <si>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</si>
  <si>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</si>
  <si>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</si>
  <si>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</si>
  <si>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</si>
  <si>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</si>
  <si>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</si>
  <si>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</si>
  <si>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</si>
  <si>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</si>
  <si>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</si>
  <si>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</si>
  <si>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</si>
  <si>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</si>
  <si>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</si>
  <si>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</si>
  <si>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</si>
  <si>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</si>
  <si>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</si>
  <si>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</si>
  <si>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</si>
  <si>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</si>
  <si>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</si>
  <si>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</si>
  <si>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</si>
  <si>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</si>
  <si>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</si>
  <si>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</si>
  <si>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</si>
  <si>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</si>
  <si>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</si>
  <si>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</si>
  <si>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</si>
  <si>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</si>
  <si>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</si>
  <si>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</si>
  <si>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</si>
  <si>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</si>
  <si>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</si>
  <si>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</si>
  <si>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</si>
  <si>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</si>
  <si>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</si>
  <si>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</si>
  <si>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</si>
  <si>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</si>
  <si>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</si>
  <si>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</si>
  <si>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</si>
  <si>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</si>
  <si>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</si>
  <si>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</si>
  <si>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</si>
  <si>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</si>
  <si>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</si>
  <si>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</si>
  <si>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</si>
  <si>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</si>
  <si>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</si>
  <si>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</si>
  <si>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</si>
  <si>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</si>
  <si>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</si>
  <si>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</si>
  <si>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</si>
  <si>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</si>
  <si>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</si>
  <si>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</si>
  <si>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</si>
  <si>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</si>
  <si>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</si>
  <si>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</si>
  <si>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</si>
  <si>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</si>
  <si>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</si>
  <si>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</si>
  <si>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</si>
  <si>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</si>
  <si>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</si>
  <si>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</si>
  <si>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</si>
  <si>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</si>
  <si>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</si>
  <si>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</si>
  <si>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</si>
  <si>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</si>
  <si>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</si>
  <si>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</si>
  <si>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</si>
  <si>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</si>
  <si>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</si>
  <si>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</si>
  <si>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</si>
  <si>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</si>
  <si>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</si>
  <si>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</si>
  <si>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</si>
  <si>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</si>
  <si>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</si>
  <si>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</si>
  <si>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</si>
  <si>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</si>
  <si>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</si>
  <si>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Dikgatlong</t>
  </si>
  <si>
    <t>NC092</t>
  </si>
  <si>
    <t>Magareng</t>
  </si>
  <si>
    <t>NC093</t>
  </si>
  <si>
    <t>Phokwane</t>
  </si>
  <si>
    <t>NC094</t>
  </si>
  <si>
    <t>Moshaweng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</si>
  <si>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</si>
  <si>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</si>
  <si>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</si>
  <si>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</si>
  <si>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</si>
  <si>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</si>
  <si>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</si>
  <si>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</si>
  <si>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</si>
  <si>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</si>
  <si>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</si>
  <si>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</si>
  <si>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</si>
  <si>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</si>
  <si>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</si>
  <si>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</si>
  <si>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</si>
  <si>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</si>
  <si>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</si>
  <si>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</si>
  <si>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</si>
  <si>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</si>
  <si>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</si>
  <si>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</si>
  <si>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</si>
  <si>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</si>
  <si>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</si>
  <si>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</si>
  <si>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</si>
  <si>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</si>
  <si>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</si>
  <si>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</si>
  <si>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</si>
  <si>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Ventersdorp</t>
  </si>
  <si>
    <t>NW401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</si>
  <si>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</si>
  <si>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</si>
  <si>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</si>
  <si>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</si>
  <si>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</si>
  <si>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</si>
  <si>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</si>
  <si>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</si>
  <si>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</si>
  <si>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</si>
  <si>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</si>
  <si>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</si>
  <si>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</si>
  <si>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</si>
  <si>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</si>
  <si>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</si>
  <si>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</si>
  <si>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</si>
  <si>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</si>
  <si>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</si>
  <si>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</si>
  <si>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</si>
  <si>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</si>
  <si>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</si>
  <si>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</si>
  <si>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</si>
  <si>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</si>
  <si>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</si>
  <si>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</si>
  <si>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</si>
  <si>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</si>
  <si>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</si>
  <si>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</si>
  <si>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</si>
  <si>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</si>
  <si>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</si>
  <si>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</si>
  <si>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</si>
  <si>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</si>
  <si>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</si>
  <si>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</si>
  <si>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</si>
  <si>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</si>
  <si>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</si>
  <si>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</si>
  <si>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</si>
  <si>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</si>
  <si>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Cacadu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</si>
  <si>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</si>
  <si>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</si>
  <si>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</si>
  <si>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</si>
  <si>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</si>
  <si>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</si>
  <si>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</si>
  <si>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</si>
  <si>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</si>
  <si>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</si>
  <si>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</si>
  <si>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Motheo</t>
  </si>
  <si>
    <t>DC17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</si>
  <si>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</si>
  <si>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</si>
  <si>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</si>
  <si>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</si>
  <si>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</si>
  <si>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</si>
  <si>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</si>
  <si>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</si>
  <si>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</si>
  <si>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</si>
  <si>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</si>
  <si>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</si>
  <si>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</si>
  <si>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</si>
  <si>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</si>
  <si>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</si>
  <si>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</si>
  <si>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</si>
  <si>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</si>
  <si>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</si>
  <si>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</si>
  <si>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</si>
  <si>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uThungulu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</si>
  <si>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</si>
  <si>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</si>
  <si>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</si>
  <si>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</si>
  <si>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</si>
  <si>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</si>
  <si>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</si>
  <si>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</si>
  <si>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</si>
  <si>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</si>
  <si>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</si>
  <si>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</si>
  <si>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</si>
  <si>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</si>
  <si>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</si>
  <si>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</si>
  <si>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</si>
  <si>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</si>
  <si>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</si>
  <si>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</si>
  <si>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</si>
  <si>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</si>
  <si>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</si>
  <si>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</si>
  <si>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</si>
  <si>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</si>
  <si>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</si>
  <si>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</si>
  <si>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</si>
  <si>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</si>
  <si>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</si>
  <si>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Sisonke</t>
  </si>
  <si>
    <t>DC43</t>
  </si>
  <si>
    <t>Alfred Nzo</t>
  </si>
  <si>
    <t>DC44</t>
  </si>
  <si>
    <t>John Taolo Gaetsewe</t>
  </si>
  <si>
    <t>DC45</t>
  </si>
  <si>
    <t>Metsweding</t>
  </si>
  <si>
    <t>DC46</t>
  </si>
  <si>
    <t>Greater 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</si>
  <si>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</si>
  <si>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</si>
  <si>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</si>
  <si>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</si>
  <si>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</si>
  <si>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</si>
  <si>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</si>
  <si>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</si>
  <si>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</si>
  <si>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Siyanda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</si>
  <si>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</si>
  <si>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</si>
  <si>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</si>
  <si>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</si>
  <si>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</si>
  <si>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</si>
  <si>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</si>
  <si>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</si>
  <si>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Cacadu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</si>
  <si>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</si>
  <si>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</si>
  <si>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</si>
  <si>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</si>
  <si>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</si>
  <si>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</si>
  <si>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</si>
  <si>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</si>
  <si>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</si>
  <si>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</si>
  <si>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</si>
  <si>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</si>
  <si>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</si>
  <si>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</si>
  <si>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</si>
  <si>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Metsweding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</si>
  <si>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</si>
  <si>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</si>
  <si>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</si>
  <si>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</si>
  <si>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</si>
  <si>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</si>
  <si>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</si>
  <si>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</si>
  <si>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</si>
  <si>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</si>
  <si>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</si>
  <si>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</si>
  <si>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</si>
  <si>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</si>
  <si>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LIMPOPO</t>
  </si>
  <si>
    <t>Total Mopani</t>
  </si>
  <si>
    <t>Total Vhembe</t>
  </si>
  <si>
    <t>Total Capricorn</t>
  </si>
  <si>
    <t>Total Waterberg</t>
  </si>
  <si>
    <t>Total Greater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</si>
  <si>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</si>
  <si>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</si>
  <si>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</si>
  <si>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</si>
  <si>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</si>
  <si>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</si>
  <si>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</si>
  <si>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</si>
  <si>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</si>
  <si>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</si>
  <si>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Siyanda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</si>
  <si>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</si>
  <si>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</si>
  <si>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</si>
  <si>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</si>
  <si>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</si>
  <si>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</si>
  <si>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</si>
  <si>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</si>
  <si>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</si>
  <si>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</si>
  <si>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</si>
  <si>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</si>
  <si>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</si>
  <si>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</si>
  <si>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</si>
  <si>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</si>
  <si>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21</t>
  </si>
  <si>
    <t>Total Local Municipalities</t>
  </si>
  <si>
    <t>Total District Municipalities</t>
  </si>
  <si>
    <t>BUDGET RATIO'S FOR SECONDARY CITIES  2010/11</t>
  </si>
  <si>
    <t>BUDGET RATIO'S FOR METROS 2010/11</t>
  </si>
  <si>
    <t>BUDGET RATIO'S FOR ALL MUNICIPALITIES 2010/11</t>
  </si>
  <si>
    <t>BUDGET RATIO'S FOR FOR ALL MUNICIPALITIES PER CATEGORY 2010/11</t>
  </si>
  <si>
    <t>BUDGET RATIO'S FOR EASTERN CAPE 2010/11</t>
  </si>
  <si>
    <t>BUDGET RATIO'S FOR FREE STATE 2010/11</t>
  </si>
  <si>
    <t>BUDGET RATIO'S FOR GAUTENG 2010/11</t>
  </si>
  <si>
    <t>BUDGET RATIO'S FOR KWAZULU-NATAL 2010/11</t>
  </si>
  <si>
    <t>BUDGET RATIO'S FOR LIMPOPO 2010/11</t>
  </si>
  <si>
    <t>BUDGET RATIO'S FOR MPUMALANGA 2010/11</t>
  </si>
  <si>
    <t>BUDGET RATIO'S FOR NORTHERN CAPE 2010/11</t>
  </si>
  <si>
    <t>BUDGET RATIO'S FOR NORTH WEST 2010/11</t>
  </si>
  <si>
    <t>BUDGET RATIO'S FOR WESTERN CAPE 2010/11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</si>
</sst>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4" fillId="0" borderId="14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70" fontId="5" fillId="0" borderId="17" xfId="0" applyNumberFormat="1" applyFont="1" applyBorder="1" applyAlignment="1" applyProtection="1">
      <alignment/>
      <protection/>
    </xf>
    <xf numFmtId="170" fontId="5" fillId="0" borderId="18" xfId="0" applyNumberFormat="1" applyFont="1" applyBorder="1" applyAlignment="1" applyProtection="1">
      <alignment/>
      <protection/>
    </xf>
    <xf numFmtId="171" fontId="5" fillId="0" borderId="19" xfId="0" applyNumberFormat="1" applyFont="1" applyBorder="1" applyAlignment="1" applyProtection="1">
      <alignment/>
      <protection/>
    </xf>
    <xf numFmtId="170" fontId="5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171" fontId="5" fillId="0" borderId="23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 indent="1"/>
      <protection/>
    </xf>
    <xf numFmtId="0" fontId="6" fillId="0" borderId="21" xfId="0" applyFont="1" applyBorder="1" applyAlignment="1" applyProtection="1">
      <alignment wrapText="1"/>
      <protection/>
    </xf>
    <xf numFmtId="171" fontId="5" fillId="0" borderId="23" xfId="0" applyNumberFormat="1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 horizontal="left" indent="1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71" fontId="7" fillId="0" borderId="23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171" fontId="7" fillId="0" borderId="27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2" fontId="5" fillId="0" borderId="28" xfId="0" applyNumberFormat="1" applyFont="1" applyBorder="1" applyAlignment="1" applyProtection="1">
      <alignment/>
      <protection/>
    </xf>
    <xf numFmtId="172" fontId="5" fillId="0" borderId="29" xfId="0" applyNumberFormat="1" applyFont="1" applyBorder="1" applyAlignment="1" applyProtection="1">
      <alignment/>
      <protection/>
    </xf>
    <xf numFmtId="172" fontId="5" fillId="0" borderId="28" xfId="0" applyNumberFormat="1" applyFont="1" applyFill="1" applyBorder="1" applyAlignment="1" applyProtection="1">
      <alignment/>
      <protection/>
    </xf>
    <xf numFmtId="172" fontId="5" fillId="0" borderId="29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7" fillId="0" borderId="29" xfId="0" applyNumberFormat="1" applyFont="1" applyFill="1" applyBorder="1" applyAlignment="1" applyProtection="1">
      <alignment/>
      <protection/>
    </xf>
    <xf numFmtId="172" fontId="7" fillId="0" borderId="30" xfId="0" applyNumberFormat="1" applyFont="1" applyBorder="1" applyAlignment="1" applyProtection="1">
      <alignment/>
      <protection/>
    </xf>
    <xf numFmtId="172" fontId="7" fillId="0" borderId="31" xfId="0" applyNumberFormat="1" applyFont="1" applyBorder="1" applyAlignment="1" applyProtection="1">
      <alignment/>
      <protection/>
    </xf>
    <xf numFmtId="172" fontId="5" fillId="0" borderId="32" xfId="0" applyNumberFormat="1" applyFont="1" applyBorder="1" applyAlignment="1" applyProtection="1">
      <alignment/>
      <protection/>
    </xf>
    <xf numFmtId="172" fontId="5" fillId="0" borderId="32" xfId="0" applyNumberFormat="1" applyFont="1" applyFill="1" applyBorder="1" applyAlignment="1" applyProtection="1">
      <alignment/>
      <protection/>
    </xf>
    <xf numFmtId="172" fontId="7" fillId="0" borderId="33" xfId="0" applyNumberFormat="1" applyFont="1" applyBorder="1" applyAlignment="1" applyProtection="1">
      <alignment/>
      <protection/>
    </xf>
    <xf numFmtId="172" fontId="6" fillId="0" borderId="29" xfId="0" applyNumberFormat="1" applyFont="1" applyBorder="1" applyAlignment="1" applyProtection="1">
      <alignment horizontal="right" wrapText="1"/>
      <protection/>
    </xf>
    <xf numFmtId="172" fontId="6" fillId="0" borderId="32" xfId="0" applyNumberFormat="1" applyFont="1" applyBorder="1" applyAlignment="1" applyProtection="1">
      <alignment horizontal="right" wrapText="1"/>
      <protection/>
    </xf>
    <xf numFmtId="172" fontId="4" fillId="0" borderId="29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171" fontId="5" fillId="0" borderId="27" xfId="0" applyNumberFormat="1" applyFont="1" applyFill="1" applyBorder="1" applyAlignment="1" applyProtection="1">
      <alignment/>
      <protection/>
    </xf>
    <xf numFmtId="172" fontId="5" fillId="0" borderId="30" xfId="0" applyNumberFormat="1" applyFont="1" applyFill="1" applyBorder="1" applyAlignment="1" applyProtection="1">
      <alignment/>
      <protection/>
    </xf>
    <xf numFmtId="172" fontId="5" fillId="0" borderId="31" xfId="0" applyNumberFormat="1" applyFont="1" applyFill="1" applyBorder="1" applyAlignment="1" applyProtection="1">
      <alignment/>
      <protection/>
    </xf>
    <xf numFmtId="172" fontId="5" fillId="0" borderId="33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2" fontId="6" fillId="0" borderId="31" xfId="0" applyNumberFormat="1" applyFont="1" applyBorder="1" applyAlignment="1" applyProtection="1">
      <alignment horizontal="right" wrapText="1"/>
      <protection/>
    </xf>
    <xf numFmtId="172" fontId="6" fillId="0" borderId="33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5" fillId="0" borderId="35" xfId="0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/>
      <protection/>
    </xf>
    <xf numFmtId="41" fontId="5" fillId="0" borderId="18" xfId="0" applyNumberFormat="1" applyFont="1" applyBorder="1" applyAlignment="1" applyProtection="1">
      <alignment/>
      <protection/>
    </xf>
    <xf numFmtId="41" fontId="5" fillId="0" borderId="2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horizontal="left" indent="1"/>
      <protection/>
    </xf>
    <xf numFmtId="0" fontId="7" fillId="0" borderId="2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 indent="2"/>
      <protection/>
    </xf>
    <xf numFmtId="0" fontId="5" fillId="0" borderId="26" xfId="0" applyFont="1" applyBorder="1" applyAlignment="1" applyProtection="1">
      <alignment horizontal="center"/>
      <protection/>
    </xf>
    <xf numFmtId="172" fontId="5" fillId="0" borderId="30" xfId="0" applyNumberFormat="1" applyFont="1" applyBorder="1" applyAlignment="1" applyProtection="1">
      <alignment/>
      <protection/>
    </xf>
    <xf numFmtId="172" fontId="5" fillId="0" borderId="31" xfId="0" applyNumberFormat="1" applyFont="1" applyBorder="1" applyAlignment="1" applyProtection="1">
      <alignment/>
      <protection/>
    </xf>
    <xf numFmtId="171" fontId="5" fillId="0" borderId="27" xfId="0" applyNumberFormat="1" applyFont="1" applyBorder="1" applyAlignment="1" applyProtection="1">
      <alignment/>
      <protection/>
    </xf>
    <xf numFmtId="172" fontId="5" fillId="0" borderId="3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4" fillId="0" borderId="11" xfId="0" applyNumberFormat="1" applyFont="1" applyBorder="1" applyAlignment="1" applyProtection="1">
      <alignment wrapText="1"/>
      <protection/>
    </xf>
    <xf numFmtId="0" fontId="4" fillId="0" borderId="12" xfId="0" applyNumberFormat="1" applyFont="1" applyBorder="1" applyAlignment="1" applyProtection="1">
      <alignment wrapText="1"/>
      <protection/>
    </xf>
    <xf numFmtId="0" fontId="4" fillId="0" borderId="13" xfId="0" applyNumberFormat="1" applyFont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1" fontId="5" fillId="0" borderId="36" xfId="0" applyNumberFormat="1" applyFont="1" applyBorder="1" applyAlignment="1" applyProtection="1">
      <alignment/>
      <protection/>
    </xf>
    <xf numFmtId="172" fontId="5" fillId="0" borderId="37" xfId="0" applyNumberFormat="1" applyFont="1" applyBorder="1" applyAlignment="1" applyProtection="1">
      <alignment/>
      <protection/>
    </xf>
    <xf numFmtId="172" fontId="5" fillId="0" borderId="38" xfId="0" applyNumberFormat="1" applyFont="1" applyBorder="1" applyAlignment="1" applyProtection="1">
      <alignment/>
      <protection/>
    </xf>
    <xf numFmtId="171" fontId="5" fillId="0" borderId="23" xfId="0" applyNumberFormat="1" applyFont="1" applyFill="1" applyBorder="1" applyAlignment="1" applyProtection="1">
      <alignment horizontal="left" indent="2"/>
      <protection/>
    </xf>
    <xf numFmtId="172" fontId="5" fillId="0" borderId="32" xfId="0" applyNumberFormat="1" applyFont="1" applyFill="1" applyBorder="1" applyAlignment="1" applyProtection="1">
      <alignment horizontal="left" indent="2"/>
      <protection/>
    </xf>
    <xf numFmtId="172" fontId="5" fillId="0" borderId="29" xfId="0" applyNumberFormat="1" applyFont="1" applyFill="1" applyBorder="1" applyAlignment="1" applyProtection="1">
      <alignment horizontal="left" indent="2"/>
      <protection/>
    </xf>
    <xf numFmtId="172" fontId="6" fillId="0" borderId="29" xfId="0" applyNumberFormat="1" applyFont="1" applyBorder="1" applyAlignment="1" applyProtection="1">
      <alignment horizontal="left" wrapText="1" indent="2"/>
      <protection/>
    </xf>
    <xf numFmtId="172" fontId="6" fillId="0" borderId="32" xfId="0" applyNumberFormat="1" applyFont="1" applyBorder="1" applyAlignment="1" applyProtection="1">
      <alignment horizontal="left" wrapText="1" indent="2"/>
      <protection/>
    </xf>
    <xf numFmtId="171" fontId="7" fillId="0" borderId="23" xfId="0" applyNumberFormat="1" applyFont="1" applyFill="1" applyBorder="1" applyAlignment="1" applyProtection="1">
      <alignment horizontal="left" indent="2"/>
      <protection/>
    </xf>
    <xf numFmtId="172" fontId="7" fillId="0" borderId="32" xfId="0" applyNumberFormat="1" applyFont="1" applyFill="1" applyBorder="1" applyAlignment="1" applyProtection="1">
      <alignment horizontal="left" indent="2"/>
      <protection/>
    </xf>
    <xf numFmtId="172" fontId="7" fillId="0" borderId="29" xfId="0" applyNumberFormat="1" applyFont="1" applyFill="1" applyBorder="1" applyAlignment="1" applyProtection="1">
      <alignment horizontal="left" indent="2"/>
      <protection/>
    </xf>
    <xf numFmtId="172" fontId="4" fillId="0" borderId="29" xfId="0" applyNumberFormat="1" applyFont="1" applyBorder="1" applyAlignment="1" applyProtection="1">
      <alignment horizontal="left" indent="2"/>
      <protection/>
    </xf>
    <xf numFmtId="172" fontId="4" fillId="0" borderId="32" xfId="0" applyNumberFormat="1" applyFont="1" applyBorder="1" applyAlignment="1" applyProtection="1">
      <alignment horizontal="left" indent="2"/>
      <protection/>
    </xf>
    <xf numFmtId="172" fontId="4" fillId="0" borderId="29" xfId="0" applyNumberFormat="1" applyFont="1" applyBorder="1" applyAlignment="1" applyProtection="1">
      <alignment horizontal="left" wrapText="1" indent="2"/>
      <protection/>
    </xf>
    <xf numFmtId="172" fontId="4" fillId="0" borderId="32" xfId="0" applyNumberFormat="1" applyFont="1" applyBorder="1" applyAlignment="1" applyProtection="1">
      <alignment horizontal="left" wrapText="1" indent="2"/>
      <protection/>
    </xf>
    <xf numFmtId="171" fontId="6" fillId="0" borderId="23" xfId="0" applyNumberFormat="1" applyFont="1" applyBorder="1" applyAlignment="1" applyProtection="1">
      <alignment horizontal="left" wrapText="1" indent="2"/>
      <protection/>
    </xf>
    <xf numFmtId="171" fontId="4" fillId="0" borderId="23" xfId="0" applyNumberFormat="1" applyFont="1" applyBorder="1" applyAlignment="1" applyProtection="1">
      <alignment horizontal="left" indent="2"/>
      <protection/>
    </xf>
    <xf numFmtId="171" fontId="4" fillId="0" borderId="23" xfId="0" applyNumberFormat="1" applyFont="1" applyBorder="1" applyAlignment="1" applyProtection="1">
      <alignment horizontal="left" wrapText="1" indent="2"/>
      <protection/>
    </xf>
    <xf numFmtId="172" fontId="5" fillId="0" borderId="37" xfId="0" applyNumberFormat="1" applyFont="1" applyFill="1" applyBorder="1" applyAlignment="1" applyProtection="1">
      <alignment horizontal="left" indent="2"/>
      <protection/>
    </xf>
    <xf numFmtId="172" fontId="7" fillId="0" borderId="37" xfId="0" applyNumberFormat="1" applyFont="1" applyFill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7" fillId="0" borderId="39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/>
      <protection/>
    </xf>
    <xf numFmtId="0" fontId="6" fillId="0" borderId="41" xfId="0" applyFont="1" applyBorder="1" applyAlignment="1" applyProtection="1">
      <alignment horizontal="left" indent="1"/>
      <protection/>
    </xf>
    <xf numFmtId="0" fontId="6" fillId="0" borderId="40" xfId="0" applyFont="1" applyBorder="1" applyAlignment="1" applyProtection="1">
      <alignment wrapText="1"/>
      <protection/>
    </xf>
    <xf numFmtId="172" fontId="5" fillId="0" borderId="42" xfId="0" applyNumberFormat="1" applyFont="1" applyFill="1" applyBorder="1" applyAlignment="1" applyProtection="1">
      <alignment/>
      <protection/>
    </xf>
    <xf numFmtId="172" fontId="5" fillId="0" borderId="43" xfId="0" applyNumberFormat="1" applyFont="1" applyFill="1" applyBorder="1" applyAlignment="1" applyProtection="1">
      <alignment/>
      <protection/>
    </xf>
    <xf numFmtId="171" fontId="5" fillId="0" borderId="44" xfId="0" applyNumberFormat="1" applyFont="1" applyFill="1" applyBorder="1" applyAlignment="1" applyProtection="1">
      <alignment horizontal="left" indent="2"/>
      <protection/>
    </xf>
    <xf numFmtId="172" fontId="5" fillId="0" borderId="45" xfId="0" applyNumberFormat="1" applyFont="1" applyFill="1" applyBorder="1" applyAlignment="1" applyProtection="1">
      <alignment horizontal="left" indent="2"/>
      <protection/>
    </xf>
    <xf numFmtId="172" fontId="5" fillId="0" borderId="43" xfId="0" applyNumberFormat="1" applyFont="1" applyFill="1" applyBorder="1" applyAlignment="1" applyProtection="1">
      <alignment horizontal="left" indent="2"/>
      <protection/>
    </xf>
    <xf numFmtId="172" fontId="6" fillId="0" borderId="43" xfId="0" applyNumberFormat="1" applyFont="1" applyBorder="1" applyAlignment="1" applyProtection="1">
      <alignment horizontal="left" wrapText="1" indent="2"/>
      <protection/>
    </xf>
    <xf numFmtId="172" fontId="6" fillId="0" borderId="45" xfId="0" applyNumberFormat="1" applyFont="1" applyBorder="1" applyAlignment="1" applyProtection="1">
      <alignment horizontal="left" wrapText="1" indent="2"/>
      <protection/>
    </xf>
    <xf numFmtId="172" fontId="6" fillId="0" borderId="43" xfId="0" applyNumberFormat="1" applyFont="1" applyBorder="1" applyAlignment="1" applyProtection="1">
      <alignment horizontal="right" wrapText="1"/>
      <protection/>
    </xf>
    <xf numFmtId="171" fontId="5" fillId="0" borderId="44" xfId="0" applyNumberFormat="1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172" fontId="7" fillId="0" borderId="42" xfId="0" applyNumberFormat="1" applyFont="1" applyFill="1" applyBorder="1" applyAlignment="1" applyProtection="1">
      <alignment/>
      <protection/>
    </xf>
    <xf numFmtId="172" fontId="7" fillId="0" borderId="43" xfId="0" applyNumberFormat="1" applyFont="1" applyFill="1" applyBorder="1" applyAlignment="1" applyProtection="1">
      <alignment/>
      <protection/>
    </xf>
    <xf numFmtId="171" fontId="7" fillId="0" borderId="44" xfId="0" applyNumberFormat="1" applyFont="1" applyFill="1" applyBorder="1" applyAlignment="1" applyProtection="1">
      <alignment horizontal="left" indent="2"/>
      <protection/>
    </xf>
    <xf numFmtId="172" fontId="7" fillId="0" borderId="45" xfId="0" applyNumberFormat="1" applyFont="1" applyFill="1" applyBorder="1" applyAlignment="1" applyProtection="1">
      <alignment horizontal="left" indent="2"/>
      <protection/>
    </xf>
    <xf numFmtId="172" fontId="7" fillId="0" borderId="43" xfId="0" applyNumberFormat="1" applyFont="1" applyFill="1" applyBorder="1" applyAlignment="1" applyProtection="1">
      <alignment horizontal="left" indent="2"/>
      <protection/>
    </xf>
    <xf numFmtId="172" fontId="4" fillId="0" borderId="43" xfId="0" applyNumberFormat="1" applyFont="1" applyBorder="1" applyAlignment="1" applyProtection="1">
      <alignment horizontal="left" indent="2"/>
      <protection/>
    </xf>
    <xf numFmtId="172" fontId="4" fillId="0" borderId="45" xfId="0" applyNumberFormat="1" applyFont="1" applyBorder="1" applyAlignment="1" applyProtection="1">
      <alignment horizontal="left" indent="2"/>
      <protection/>
    </xf>
    <xf numFmtId="172" fontId="4" fillId="0" borderId="43" xfId="0" applyNumberFormat="1" applyFont="1" applyBorder="1" applyAlignment="1" applyProtection="1">
      <alignment horizontal="right"/>
      <protection/>
    </xf>
    <xf numFmtId="171" fontId="7" fillId="0" borderId="44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16.85156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s="8" customFormat="1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6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14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25.5">
      <c r="A6" s="20"/>
      <c r="B6" s="21" t="s">
        <v>27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23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/>
      <c r="B8" s="25" t="s">
        <v>28</v>
      </c>
      <c r="C8" s="26" t="s">
        <v>29</v>
      </c>
      <c r="D8" s="39">
        <v>12808381444</v>
      </c>
      <c r="E8" s="40">
        <v>18567387240</v>
      </c>
      <c r="F8" s="92">
        <f>IF($E8=0,0,$N8/$E8)</f>
        <v>0.6898321922433283</v>
      </c>
      <c r="G8" s="93">
        <v>4859073138</v>
      </c>
      <c r="H8" s="94">
        <v>16368718178</v>
      </c>
      <c r="I8" s="92">
        <f>IF($AF8=0,0,$M8/$AF8)</f>
        <v>0.29685116972266806</v>
      </c>
      <c r="J8" s="94">
        <v>4859073138</v>
      </c>
      <c r="K8" s="94">
        <v>12968817208</v>
      </c>
      <c r="L8" s="92">
        <f>IF($K8=0,0,$M8/$K8)</f>
        <v>0.3746735774024644</v>
      </c>
      <c r="M8" s="94">
        <v>4859073138</v>
      </c>
      <c r="N8" s="94">
        <v>12808381444</v>
      </c>
      <c r="O8" s="92">
        <f>IF($N8=0,0,$M8/$N8)</f>
        <v>0.3793666794859705</v>
      </c>
      <c r="P8" s="94">
        <v>1595912997</v>
      </c>
      <c r="Q8" s="94">
        <v>4141125377</v>
      </c>
      <c r="R8" s="92">
        <f>IF($T8=0,0,$P8/$T8)</f>
        <v>0.38538147283918855</v>
      </c>
      <c r="S8" s="95">
        <v>514215680</v>
      </c>
      <c r="T8" s="96">
        <v>4141125377</v>
      </c>
      <c r="U8" s="92">
        <f>IF($T8=0,0,$V8/$T8)</f>
        <v>0.12417293203822745</v>
      </c>
      <c r="V8" s="95">
        <v>514215680</v>
      </c>
      <c r="W8" s="96">
        <v>18534826310</v>
      </c>
      <c r="X8" s="92">
        <f>IF($W8=0,0,$V8/$W8)</f>
        <v>0.027743215469063654</v>
      </c>
      <c r="Y8" s="95">
        <v>4010084074</v>
      </c>
      <c r="Z8" s="95">
        <v>5186364844</v>
      </c>
      <c r="AA8" s="92">
        <f>IF($Z8=0,0,$Y8/$Z8)</f>
        <v>0.7731974503566182</v>
      </c>
      <c r="AB8" s="94">
        <v>1589483763</v>
      </c>
      <c r="AC8" s="95">
        <v>6060909157</v>
      </c>
      <c r="AD8" s="92">
        <f>IF($AC8=0,0,$AB8/$AC8)</f>
        <v>0.26225170544987264</v>
      </c>
      <c r="AE8" s="94">
        <v>1831074596</v>
      </c>
      <c r="AF8" s="95">
        <v>16368718178</v>
      </c>
      <c r="AG8" s="92">
        <f>IF($AF8=0,0,$AE8/$AF8)</f>
        <v>0.11186426304663329</v>
      </c>
    </row>
    <row r="9" spans="1:33" s="12" customFormat="1" ht="12.75">
      <c r="A9" s="24"/>
      <c r="B9" s="25" t="s">
        <v>30</v>
      </c>
      <c r="C9" s="26" t="s">
        <v>31</v>
      </c>
      <c r="D9" s="39">
        <v>7024849912</v>
      </c>
      <c r="E9" s="40">
        <v>10017369503</v>
      </c>
      <c r="F9" s="92">
        <f>IF($E9=0,0,$N9/$E9)</f>
        <v>0.7012669254035403</v>
      </c>
      <c r="G9" s="93">
        <v>2751993681</v>
      </c>
      <c r="H9" s="94">
        <v>9571893714</v>
      </c>
      <c r="I9" s="92">
        <f>IF($AF9=0,0,$M9/$AF9)</f>
        <v>0.2875077558555515</v>
      </c>
      <c r="J9" s="94">
        <v>2751993681</v>
      </c>
      <c r="K9" s="94">
        <v>7362340820</v>
      </c>
      <c r="L9" s="92">
        <f>IF($K9=0,0,$M9/$K9)</f>
        <v>0.37379330138101374</v>
      </c>
      <c r="M9" s="94">
        <v>2751993681</v>
      </c>
      <c r="N9" s="94">
        <v>7024849912</v>
      </c>
      <c r="O9" s="92">
        <f>IF($N9=0,0,$M9/$N9)</f>
        <v>0.3917512424427724</v>
      </c>
      <c r="P9" s="94">
        <v>505850867</v>
      </c>
      <c r="Q9" s="94">
        <v>1981325567</v>
      </c>
      <c r="R9" s="92">
        <f>IF($T9=0,0,$P9/$T9)</f>
        <v>0.25530931181891925</v>
      </c>
      <c r="S9" s="95">
        <v>155872895</v>
      </c>
      <c r="T9" s="96">
        <v>1981325567</v>
      </c>
      <c r="U9" s="92">
        <f>IF($T9=0,0,$V9/$T9)</f>
        <v>0.07867101580686361</v>
      </c>
      <c r="V9" s="95">
        <v>155872895</v>
      </c>
      <c r="W9" s="96">
        <v>8949418555</v>
      </c>
      <c r="X9" s="92">
        <f>IF($W9=0,0,$V9/$W9)</f>
        <v>0.017417097439577738</v>
      </c>
      <c r="Y9" s="95">
        <v>1737121822</v>
      </c>
      <c r="Z9" s="95">
        <v>1982295057</v>
      </c>
      <c r="AA9" s="92">
        <f>IF($Z9=0,0,$Y9/$Z9)</f>
        <v>0.8763184955063932</v>
      </c>
      <c r="AB9" s="94">
        <v>1122889433</v>
      </c>
      <c r="AC9" s="95">
        <v>4256299215</v>
      </c>
      <c r="AD9" s="92">
        <f>IF($AC9=0,0,$AB9/$AC9)</f>
        <v>0.2638182553150225</v>
      </c>
      <c r="AE9" s="94">
        <v>1174273641</v>
      </c>
      <c r="AF9" s="95">
        <v>9571893714</v>
      </c>
      <c r="AG9" s="92">
        <f>IF($AF9=0,0,$AE9/$AF9)</f>
        <v>0.12267934392987348</v>
      </c>
    </row>
    <row r="10" spans="1:33" s="12" customFormat="1" ht="12.75">
      <c r="A10" s="24"/>
      <c r="B10" s="25" t="s">
        <v>32</v>
      </c>
      <c r="C10" s="26" t="s">
        <v>33</v>
      </c>
      <c r="D10" s="39">
        <v>60800402395</v>
      </c>
      <c r="E10" s="40">
        <v>72198713137</v>
      </c>
      <c r="F10" s="92">
        <f aca="true" t="shared" si="0" ref="F10:F17">IF($E10=0,0,$N10/$E10)</f>
        <v>0.8421258461993465</v>
      </c>
      <c r="G10" s="93">
        <v>17521390675</v>
      </c>
      <c r="H10" s="94">
        <v>68525036653</v>
      </c>
      <c r="I10" s="92">
        <f aca="true" t="shared" si="1" ref="I10:I17">IF($AF10=0,0,$M10/$AF10)</f>
        <v>0.2556932696544996</v>
      </c>
      <c r="J10" s="94">
        <v>17521390675</v>
      </c>
      <c r="K10" s="94">
        <v>46469292267</v>
      </c>
      <c r="L10" s="92">
        <f aca="true" t="shared" si="2" ref="L10:L17">IF($K10=0,0,$M10/$K10)</f>
        <v>0.3770530993742453</v>
      </c>
      <c r="M10" s="94">
        <v>17521390675</v>
      </c>
      <c r="N10" s="94">
        <v>60800402395</v>
      </c>
      <c r="O10" s="92">
        <f aca="true" t="shared" si="3" ref="O10:O17">IF($N10=0,0,$M10/$N10)</f>
        <v>0.28817886041558327</v>
      </c>
      <c r="P10" s="94">
        <v>5609636967</v>
      </c>
      <c r="Q10" s="94">
        <v>8586017157</v>
      </c>
      <c r="R10" s="92">
        <f aca="true" t="shared" si="4" ref="R10:R17">IF($T10=0,0,$P10/$T10)</f>
        <v>0.6533456507743617</v>
      </c>
      <c r="S10" s="95">
        <v>4436451949</v>
      </c>
      <c r="T10" s="96">
        <v>8586017157</v>
      </c>
      <c r="U10" s="92">
        <f aca="true" t="shared" si="5" ref="U10:U17">IF($T10=0,0,$V10/$T10)</f>
        <v>0.5167066251880307</v>
      </c>
      <c r="V10" s="95">
        <v>4436451949</v>
      </c>
      <c r="W10" s="96">
        <v>64584022512</v>
      </c>
      <c r="X10" s="92">
        <f aca="true" t="shared" si="6" ref="X10:X17">IF($W10=0,0,$V10/$W10)</f>
        <v>0.06869271650237778</v>
      </c>
      <c r="Y10" s="95">
        <v>7391016861</v>
      </c>
      <c r="Z10" s="95">
        <v>9287657688</v>
      </c>
      <c r="AA10" s="92">
        <f aca="true" t="shared" si="7" ref="AA10:AA17">IF($Z10=0,0,$Y10/$Z10)</f>
        <v>0.7957891116669243</v>
      </c>
      <c r="AB10" s="94">
        <v>6158241615</v>
      </c>
      <c r="AC10" s="95">
        <v>39409913882</v>
      </c>
      <c r="AD10" s="92">
        <f aca="true" t="shared" si="8" ref="AD10:AD17">IF($AC10=0,0,$AB10/$AC10)</f>
        <v>0.15626122993921848</v>
      </c>
      <c r="AE10" s="94">
        <v>10082508626</v>
      </c>
      <c r="AF10" s="95">
        <v>68525036653</v>
      </c>
      <c r="AG10" s="92">
        <f aca="true" t="shared" si="9" ref="AG10:AG17">IF($AF10=0,0,$AE10/$AF10)</f>
        <v>0.14713612890214472</v>
      </c>
    </row>
    <row r="11" spans="1:33" s="12" customFormat="1" ht="12.75">
      <c r="A11" s="24"/>
      <c r="B11" s="25" t="s">
        <v>34</v>
      </c>
      <c r="C11" s="26" t="s">
        <v>35</v>
      </c>
      <c r="D11" s="39">
        <v>30891505911</v>
      </c>
      <c r="E11" s="40">
        <v>36822412876</v>
      </c>
      <c r="F11" s="92">
        <f t="shared" si="0"/>
        <v>0.8389321475218798</v>
      </c>
      <c r="G11" s="93">
        <v>8918730065</v>
      </c>
      <c r="H11" s="94">
        <v>33799973649</v>
      </c>
      <c r="I11" s="92">
        <f t="shared" si="1"/>
        <v>0.2638679591178873</v>
      </c>
      <c r="J11" s="94">
        <v>8918730065</v>
      </c>
      <c r="K11" s="94">
        <v>25106083399</v>
      </c>
      <c r="L11" s="92">
        <f t="shared" si="2"/>
        <v>0.35524179232811925</v>
      </c>
      <c r="M11" s="94">
        <v>8918730065</v>
      </c>
      <c r="N11" s="94">
        <v>30891505911</v>
      </c>
      <c r="O11" s="92">
        <f t="shared" si="3"/>
        <v>0.2887114047044296</v>
      </c>
      <c r="P11" s="94">
        <v>4097396839</v>
      </c>
      <c r="Q11" s="94">
        <v>9705678969</v>
      </c>
      <c r="R11" s="92">
        <f t="shared" si="4"/>
        <v>0.42216488429991467</v>
      </c>
      <c r="S11" s="95">
        <v>597324842</v>
      </c>
      <c r="T11" s="96">
        <v>9705678969</v>
      </c>
      <c r="U11" s="92">
        <f t="shared" si="5"/>
        <v>0.06154384911224236</v>
      </c>
      <c r="V11" s="95">
        <v>597324842</v>
      </c>
      <c r="W11" s="96">
        <v>50883025172</v>
      </c>
      <c r="X11" s="92">
        <f t="shared" si="6"/>
        <v>0.011739177063094451</v>
      </c>
      <c r="Y11" s="95">
        <v>8681890702</v>
      </c>
      <c r="Z11" s="95">
        <v>10123966274</v>
      </c>
      <c r="AA11" s="92">
        <f t="shared" si="7"/>
        <v>0.8575582402221661</v>
      </c>
      <c r="AB11" s="94">
        <v>3633050636</v>
      </c>
      <c r="AC11" s="95">
        <v>15687250722</v>
      </c>
      <c r="AD11" s="92">
        <f t="shared" si="8"/>
        <v>0.23159256522272342</v>
      </c>
      <c r="AE11" s="94">
        <v>8729508756</v>
      </c>
      <c r="AF11" s="95">
        <v>33799973649</v>
      </c>
      <c r="AG11" s="92">
        <f t="shared" si="9"/>
        <v>0.25826969117350984</v>
      </c>
    </row>
    <row r="12" spans="1:33" s="12" customFormat="1" ht="12.75">
      <c r="A12" s="24"/>
      <c r="B12" s="25" t="s">
        <v>36</v>
      </c>
      <c r="C12" s="26" t="s">
        <v>37</v>
      </c>
      <c r="D12" s="39">
        <v>4762150618</v>
      </c>
      <c r="E12" s="40">
        <v>8581039584</v>
      </c>
      <c r="F12" s="92">
        <f t="shared" si="0"/>
        <v>0.5549619683469811</v>
      </c>
      <c r="G12" s="93">
        <v>2521348140</v>
      </c>
      <c r="H12" s="94">
        <v>7244442614</v>
      </c>
      <c r="I12" s="92">
        <f t="shared" si="1"/>
        <v>0.3480389416195326</v>
      </c>
      <c r="J12" s="94">
        <v>2521348140</v>
      </c>
      <c r="K12" s="94">
        <v>6083592856</v>
      </c>
      <c r="L12" s="92">
        <f t="shared" si="2"/>
        <v>0.41445050641633535</v>
      </c>
      <c r="M12" s="94">
        <v>2521348140</v>
      </c>
      <c r="N12" s="94">
        <v>4762150618</v>
      </c>
      <c r="O12" s="92">
        <f t="shared" si="3"/>
        <v>0.5294557737148834</v>
      </c>
      <c r="P12" s="94">
        <v>1043956503</v>
      </c>
      <c r="Q12" s="94">
        <v>3886918968</v>
      </c>
      <c r="R12" s="92">
        <f t="shared" si="4"/>
        <v>0.2685820084222553</v>
      </c>
      <c r="S12" s="95">
        <v>83656000</v>
      </c>
      <c r="T12" s="96">
        <v>3886918968</v>
      </c>
      <c r="U12" s="92">
        <f t="shared" si="5"/>
        <v>0.021522445075062856</v>
      </c>
      <c r="V12" s="95">
        <v>83656000</v>
      </c>
      <c r="W12" s="96">
        <v>10794941167</v>
      </c>
      <c r="X12" s="92">
        <f t="shared" si="6"/>
        <v>0.00774955589899233</v>
      </c>
      <c r="Y12" s="95">
        <v>3009057083</v>
      </c>
      <c r="Z12" s="95">
        <v>3886919971</v>
      </c>
      <c r="AA12" s="92">
        <f t="shared" si="7"/>
        <v>0.774149482225087</v>
      </c>
      <c r="AB12" s="94">
        <v>680800332</v>
      </c>
      <c r="AC12" s="95">
        <v>2056306571</v>
      </c>
      <c r="AD12" s="92">
        <f t="shared" si="8"/>
        <v>0.33107919879326203</v>
      </c>
      <c r="AE12" s="94">
        <v>603268772</v>
      </c>
      <c r="AF12" s="95">
        <v>7244442614</v>
      </c>
      <c r="AG12" s="92">
        <f t="shared" si="9"/>
        <v>0.08327331778902818</v>
      </c>
    </row>
    <row r="13" spans="1:33" s="12" customFormat="1" ht="12.75">
      <c r="A13" s="24"/>
      <c r="B13" s="25" t="s">
        <v>38</v>
      </c>
      <c r="C13" s="26" t="s">
        <v>39</v>
      </c>
      <c r="D13" s="39">
        <v>5083382670</v>
      </c>
      <c r="E13" s="40">
        <v>7880500593</v>
      </c>
      <c r="F13" s="92">
        <f t="shared" si="0"/>
        <v>0.645058344962934</v>
      </c>
      <c r="G13" s="93">
        <v>2292539682</v>
      </c>
      <c r="H13" s="94">
        <v>7767890315</v>
      </c>
      <c r="I13" s="92">
        <f t="shared" si="1"/>
        <v>0.2951302849337414</v>
      </c>
      <c r="J13" s="94">
        <v>2292539682</v>
      </c>
      <c r="K13" s="94">
        <v>6066618325</v>
      </c>
      <c r="L13" s="92">
        <f t="shared" si="2"/>
        <v>0.377894167588003</v>
      </c>
      <c r="M13" s="94">
        <v>2292539682</v>
      </c>
      <c r="N13" s="94">
        <v>5083382670</v>
      </c>
      <c r="O13" s="92">
        <f t="shared" si="3"/>
        <v>0.4509870357645139</v>
      </c>
      <c r="P13" s="94">
        <v>630988653</v>
      </c>
      <c r="Q13" s="94">
        <v>1700501301</v>
      </c>
      <c r="R13" s="92">
        <f t="shared" si="4"/>
        <v>0.37106037650717444</v>
      </c>
      <c r="S13" s="95">
        <v>156385909</v>
      </c>
      <c r="T13" s="96">
        <v>1700501301</v>
      </c>
      <c r="U13" s="92">
        <f t="shared" si="5"/>
        <v>0.09196459238698342</v>
      </c>
      <c r="V13" s="95">
        <v>156385909</v>
      </c>
      <c r="W13" s="96">
        <v>14614261822</v>
      </c>
      <c r="X13" s="92">
        <f t="shared" si="6"/>
        <v>0.010700910583426114</v>
      </c>
      <c r="Y13" s="95">
        <v>861301678</v>
      </c>
      <c r="Z13" s="95">
        <v>1664079879</v>
      </c>
      <c r="AA13" s="92">
        <f t="shared" si="7"/>
        <v>0.517584335264954</v>
      </c>
      <c r="AB13" s="94">
        <v>257101238</v>
      </c>
      <c r="AC13" s="95">
        <v>3000908079</v>
      </c>
      <c r="AD13" s="92">
        <f t="shared" si="8"/>
        <v>0.08567447960141268</v>
      </c>
      <c r="AE13" s="94">
        <v>664633946</v>
      </c>
      <c r="AF13" s="95">
        <v>7767890315</v>
      </c>
      <c r="AG13" s="92">
        <f t="shared" si="9"/>
        <v>0.08556170582333976</v>
      </c>
    </row>
    <row r="14" spans="1:33" s="12" customFormat="1" ht="12.75">
      <c r="A14" s="24"/>
      <c r="B14" s="25" t="s">
        <v>40</v>
      </c>
      <c r="C14" s="26" t="s">
        <v>41</v>
      </c>
      <c r="D14" s="39">
        <v>5980479470</v>
      </c>
      <c r="E14" s="40">
        <v>8484258504</v>
      </c>
      <c r="F14" s="92">
        <f t="shared" si="0"/>
        <v>0.7048912367746026</v>
      </c>
      <c r="G14" s="93">
        <v>2218839666</v>
      </c>
      <c r="H14" s="94">
        <v>8070551022</v>
      </c>
      <c r="I14" s="92">
        <f t="shared" si="1"/>
        <v>0.2749303808316844</v>
      </c>
      <c r="J14" s="94">
        <v>2218839666</v>
      </c>
      <c r="K14" s="94">
        <v>5811503394</v>
      </c>
      <c r="L14" s="92">
        <f t="shared" si="2"/>
        <v>0.3818013198255735</v>
      </c>
      <c r="M14" s="94">
        <v>2218839666</v>
      </c>
      <c r="N14" s="94">
        <v>5980479470</v>
      </c>
      <c r="O14" s="92">
        <f t="shared" si="3"/>
        <v>0.37101367492864246</v>
      </c>
      <c r="P14" s="94">
        <v>517826286</v>
      </c>
      <c r="Q14" s="94">
        <v>2096670158</v>
      </c>
      <c r="R14" s="92">
        <f t="shared" si="4"/>
        <v>0.24697555980572125</v>
      </c>
      <c r="S14" s="95">
        <v>127153016</v>
      </c>
      <c r="T14" s="96">
        <v>2096670158</v>
      </c>
      <c r="U14" s="92">
        <f t="shared" si="5"/>
        <v>0.060645216661685326</v>
      </c>
      <c r="V14" s="95">
        <v>127153016</v>
      </c>
      <c r="W14" s="96">
        <v>3959310345</v>
      </c>
      <c r="X14" s="92">
        <f t="shared" si="6"/>
        <v>0.03211494046193542</v>
      </c>
      <c r="Y14" s="95">
        <v>1311706503</v>
      </c>
      <c r="Z14" s="95">
        <v>2208257908</v>
      </c>
      <c r="AA14" s="92">
        <f t="shared" si="7"/>
        <v>0.5940005912570245</v>
      </c>
      <c r="AB14" s="94">
        <v>988167636</v>
      </c>
      <c r="AC14" s="95">
        <v>3752978294</v>
      </c>
      <c r="AD14" s="92">
        <f t="shared" si="8"/>
        <v>0.263302251862158</v>
      </c>
      <c r="AE14" s="94">
        <v>424686990</v>
      </c>
      <c r="AF14" s="95">
        <v>8070551022</v>
      </c>
      <c r="AG14" s="92">
        <f t="shared" si="9"/>
        <v>0.052621808454257984</v>
      </c>
    </row>
    <row r="15" spans="1:33" s="12" customFormat="1" ht="12.75">
      <c r="A15" s="24"/>
      <c r="B15" s="25" t="s">
        <v>42</v>
      </c>
      <c r="C15" s="26" t="s">
        <v>43</v>
      </c>
      <c r="D15" s="39">
        <v>2244816473</v>
      </c>
      <c r="E15" s="40">
        <v>3218057075</v>
      </c>
      <c r="F15" s="92">
        <f t="shared" si="0"/>
        <v>0.6975688810615641</v>
      </c>
      <c r="G15" s="93">
        <v>1018840013</v>
      </c>
      <c r="H15" s="94">
        <v>3132016357</v>
      </c>
      <c r="I15" s="92">
        <f t="shared" si="1"/>
        <v>0.32529843298005484</v>
      </c>
      <c r="J15" s="94">
        <v>1018840013</v>
      </c>
      <c r="K15" s="94">
        <v>2597524897</v>
      </c>
      <c r="L15" s="92">
        <f t="shared" si="2"/>
        <v>0.3922349364876944</v>
      </c>
      <c r="M15" s="94">
        <v>1018840013</v>
      </c>
      <c r="N15" s="94">
        <v>2244816473</v>
      </c>
      <c r="O15" s="92">
        <f t="shared" si="3"/>
        <v>0.45386338939254567</v>
      </c>
      <c r="P15" s="94">
        <v>291574729</v>
      </c>
      <c r="Q15" s="94">
        <v>736165958</v>
      </c>
      <c r="R15" s="92">
        <f t="shared" si="4"/>
        <v>0.3960720077197593</v>
      </c>
      <c r="S15" s="95">
        <v>222835500</v>
      </c>
      <c r="T15" s="96">
        <v>736165958</v>
      </c>
      <c r="U15" s="92">
        <f t="shared" si="5"/>
        <v>0.30269737085560805</v>
      </c>
      <c r="V15" s="95">
        <v>222835500</v>
      </c>
      <c r="W15" s="96">
        <v>1293725790</v>
      </c>
      <c r="X15" s="92">
        <f t="shared" si="6"/>
        <v>0.1722432231949245</v>
      </c>
      <c r="Y15" s="95">
        <v>596541892</v>
      </c>
      <c r="Z15" s="95">
        <v>792580748</v>
      </c>
      <c r="AA15" s="92">
        <f t="shared" si="7"/>
        <v>0.7526575601354375</v>
      </c>
      <c r="AB15" s="94">
        <v>454821961</v>
      </c>
      <c r="AC15" s="95">
        <v>1311040026</v>
      </c>
      <c r="AD15" s="92">
        <f t="shared" si="8"/>
        <v>0.34691691480058595</v>
      </c>
      <c r="AE15" s="94">
        <v>198505527</v>
      </c>
      <c r="AF15" s="95">
        <v>3132016357</v>
      </c>
      <c r="AG15" s="92">
        <f t="shared" si="9"/>
        <v>0.06337946689082377</v>
      </c>
    </row>
    <row r="16" spans="1:33" s="12" customFormat="1" ht="12.75">
      <c r="A16" s="24"/>
      <c r="B16" s="28" t="s">
        <v>44</v>
      </c>
      <c r="C16" s="26" t="s">
        <v>45</v>
      </c>
      <c r="D16" s="39">
        <v>35463283696</v>
      </c>
      <c r="E16" s="40">
        <v>38765163186</v>
      </c>
      <c r="F16" s="92">
        <f t="shared" si="0"/>
        <v>0.9148235369432813</v>
      </c>
      <c r="G16" s="93">
        <v>9080357686</v>
      </c>
      <c r="H16" s="94">
        <v>36699915906</v>
      </c>
      <c r="I16" s="92">
        <f t="shared" si="1"/>
        <v>0.24742175729387625</v>
      </c>
      <c r="J16" s="94">
        <v>9080357686</v>
      </c>
      <c r="K16" s="94">
        <v>29928597216</v>
      </c>
      <c r="L16" s="92">
        <f t="shared" si="2"/>
        <v>0.3034007113820085</v>
      </c>
      <c r="M16" s="94">
        <v>9080357686</v>
      </c>
      <c r="N16" s="94">
        <v>35463283696</v>
      </c>
      <c r="O16" s="92">
        <f t="shared" si="3"/>
        <v>0.2560495458863613</v>
      </c>
      <c r="P16" s="94">
        <v>3597611544</v>
      </c>
      <c r="Q16" s="94">
        <v>6058267287</v>
      </c>
      <c r="R16" s="92">
        <f t="shared" si="4"/>
        <v>0.5938350643128367</v>
      </c>
      <c r="S16" s="95">
        <v>1759091949</v>
      </c>
      <c r="T16" s="96">
        <v>6058267287</v>
      </c>
      <c r="U16" s="92">
        <f t="shared" si="5"/>
        <v>0.2903622216825443</v>
      </c>
      <c r="V16" s="95">
        <v>1759091949</v>
      </c>
      <c r="W16" s="96">
        <v>15082184627</v>
      </c>
      <c r="X16" s="92">
        <f t="shared" si="6"/>
        <v>0.11663376311220115</v>
      </c>
      <c r="Y16" s="95">
        <v>4631466874</v>
      </c>
      <c r="Z16" s="95">
        <v>6058067288</v>
      </c>
      <c r="AA16" s="92">
        <f t="shared" si="7"/>
        <v>0.7645122864802356</v>
      </c>
      <c r="AB16" s="94">
        <v>487925027</v>
      </c>
      <c r="AC16" s="95">
        <v>15655564981</v>
      </c>
      <c r="AD16" s="92">
        <f t="shared" si="8"/>
        <v>0.031166235622422985</v>
      </c>
      <c r="AE16" s="94">
        <v>643450449</v>
      </c>
      <c r="AF16" s="95">
        <v>36699915906</v>
      </c>
      <c r="AG16" s="92">
        <f t="shared" si="9"/>
        <v>0.01753274995637806</v>
      </c>
    </row>
    <row r="17" spans="1:33" s="12" customFormat="1" ht="12.75">
      <c r="A17" s="29"/>
      <c r="B17" s="30" t="s">
        <v>686</v>
      </c>
      <c r="C17" s="29"/>
      <c r="D17" s="41">
        <f>SUM(N8:N16)</f>
        <v>165059252589</v>
      </c>
      <c r="E17" s="42">
        <f>SUM(E8:E16)</f>
        <v>204534901698</v>
      </c>
      <c r="F17" s="97">
        <f t="shared" si="0"/>
        <v>0.8069979803872954</v>
      </c>
      <c r="G17" s="98">
        <f>SUM(G8:G16)</f>
        <v>51183112746</v>
      </c>
      <c r="H17" s="99">
        <f>SUM(H8:H16)</f>
        <v>191180438408</v>
      </c>
      <c r="I17" s="97">
        <f t="shared" si="1"/>
        <v>0.2677214947941987</v>
      </c>
      <c r="J17" s="99">
        <f>SUM(J8:J16)</f>
        <v>51183112746</v>
      </c>
      <c r="K17" s="99">
        <f>SUM(K8:K16)</f>
        <v>142394370382</v>
      </c>
      <c r="L17" s="97">
        <f t="shared" si="2"/>
        <v>0.3594461818166797</v>
      </c>
      <c r="M17" s="99">
        <f>SUM(M8:M16)</f>
        <v>51183112746</v>
      </c>
      <c r="N17" s="99">
        <f>SUM(N8:N16)</f>
        <v>165059252589</v>
      </c>
      <c r="O17" s="97">
        <f t="shared" si="3"/>
        <v>0.3100893281847502</v>
      </c>
      <c r="P17" s="99">
        <f>SUM(P8:P16)</f>
        <v>17890755385</v>
      </c>
      <c r="Q17" s="99">
        <f>SUM(Q8:Q16)</f>
        <v>38892670742</v>
      </c>
      <c r="R17" s="97">
        <f t="shared" si="4"/>
        <v>0.4600032613774673</v>
      </c>
      <c r="S17" s="100">
        <f>SUM(S8:S16)</f>
        <v>8052987740</v>
      </c>
      <c r="T17" s="101">
        <f>SUM(T8:T16)</f>
        <v>38892670742</v>
      </c>
      <c r="U17" s="97">
        <f t="shared" si="5"/>
        <v>0.20705669182300765</v>
      </c>
      <c r="V17" s="100">
        <f>SUM(V8:V16)</f>
        <v>8052987740</v>
      </c>
      <c r="W17" s="101">
        <f>SUM(W8:W16)</f>
        <v>188695716300</v>
      </c>
      <c r="X17" s="97">
        <f t="shared" si="6"/>
        <v>0.04267710946440812</v>
      </c>
      <c r="Y17" s="100">
        <f>SUM(Y8:Y16)</f>
        <v>32230187489</v>
      </c>
      <c r="Z17" s="100">
        <f>SUM(Z8:Z16)</f>
        <v>41190189657</v>
      </c>
      <c r="AA17" s="97">
        <f t="shared" si="7"/>
        <v>0.7824724226178136</v>
      </c>
      <c r="AB17" s="99">
        <f>SUM(AB8:AB16)</f>
        <v>15372481641</v>
      </c>
      <c r="AC17" s="100">
        <f>SUM(AC8:AC16)</f>
        <v>91191170927</v>
      </c>
      <c r="AD17" s="97">
        <f t="shared" si="8"/>
        <v>0.16857423240355054</v>
      </c>
      <c r="AE17" s="99">
        <f>SUM(AE8:AE16)</f>
        <v>24351911303</v>
      </c>
      <c r="AF17" s="100">
        <f>SUM(AF8:AF16)</f>
        <v>191180438408</v>
      </c>
      <c r="AG17" s="97">
        <f t="shared" si="9"/>
        <v>0.12737658468504165</v>
      </c>
    </row>
    <row r="18" spans="1:33" s="12" customFormat="1" ht="12.75">
      <c r="A18" s="32"/>
      <c r="B18" s="33"/>
      <c r="C18" s="34"/>
      <c r="D18" s="43"/>
      <c r="E18" s="44"/>
      <c r="F18" s="35"/>
      <c r="G18" s="47"/>
      <c r="H18" s="44"/>
      <c r="I18" s="35"/>
      <c r="J18" s="44"/>
      <c r="K18" s="44"/>
      <c r="L18" s="35"/>
      <c r="M18" s="44"/>
      <c r="N18" s="44"/>
      <c r="O18" s="35"/>
      <c r="P18" s="44"/>
      <c r="Q18" s="44"/>
      <c r="R18" s="35"/>
      <c r="S18" s="44"/>
      <c r="T18" s="47"/>
      <c r="U18" s="35"/>
      <c r="V18" s="44"/>
      <c r="W18" s="47"/>
      <c r="X18" s="35"/>
      <c r="Y18" s="44"/>
      <c r="Z18" s="44"/>
      <c r="AA18" s="35"/>
      <c r="AB18" s="44"/>
      <c r="AC18" s="44"/>
      <c r="AD18" s="35"/>
      <c r="AE18" s="44"/>
      <c r="AF18" s="44"/>
      <c r="AG18" s="35"/>
    </row>
    <row r="19" spans="1:33" s="12" customFormat="1" ht="13.5" customHeight="1">
      <c r="A19" s="36"/>
      <c r="B19" s="111" t="s">
        <v>46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</sheetData>
  <sheetProtection password="F954" sheet="1" objects="1" scenarios="1"/>
  <mergeCells count="2">
    <mergeCell ref="B2:AG2"/>
    <mergeCell ref="B19:AG19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15.75" customHeight="1">
      <c r="A2" s="4"/>
      <c r="B2" s="109" t="s">
        <v>699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2"/>
      <c r="AI2" s="2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661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621</v>
      </c>
      <c r="B8" s="72" t="s">
        <v>371</v>
      </c>
      <c r="C8" s="26" t="s">
        <v>372</v>
      </c>
      <c r="D8" s="39">
        <v>97272049</v>
      </c>
      <c r="E8" s="40">
        <v>237862999</v>
      </c>
      <c r="F8" s="92">
        <f>IF($E8=0,0,$N8/$E8)</f>
        <v>0.4089414890459697</v>
      </c>
      <c r="G8" s="93">
        <v>72516053</v>
      </c>
      <c r="H8" s="94">
        <v>211120317</v>
      </c>
      <c r="I8" s="92">
        <f>IF($AF8=0,0,$M8/$AF8)</f>
        <v>0.3434821149875405</v>
      </c>
      <c r="J8" s="94">
        <v>72516053</v>
      </c>
      <c r="K8" s="94">
        <v>189585207</v>
      </c>
      <c r="L8" s="92">
        <f>IF($K8=0,0,$M8/$K8)</f>
        <v>0.38249847732054326</v>
      </c>
      <c r="M8" s="94">
        <v>72516053</v>
      </c>
      <c r="N8" s="94">
        <v>97272049</v>
      </c>
      <c r="O8" s="92">
        <f>IF($N8=0,0,$M8/$N8)</f>
        <v>0.7454973319211153</v>
      </c>
      <c r="P8" s="94">
        <v>0</v>
      </c>
      <c r="Q8" s="94">
        <v>0</v>
      </c>
      <c r="R8" s="92">
        <f>IF($T8=0,0,$P8/$T8)</f>
        <v>0</v>
      </c>
      <c r="S8" s="95">
        <v>0</v>
      </c>
      <c r="T8" s="96">
        <v>0</v>
      </c>
      <c r="U8" s="92">
        <f>IF($T8=0,0,$V8/$T8)</f>
        <v>0</v>
      </c>
      <c r="V8" s="95">
        <v>0</v>
      </c>
      <c r="W8" s="96">
        <v>0</v>
      </c>
      <c r="X8" s="92">
        <f>IF($W8=0,0,$V8/$W8)</f>
        <v>0</v>
      </c>
      <c r="Y8" s="95">
        <v>10332697</v>
      </c>
      <c r="Z8" s="95">
        <v>22419308</v>
      </c>
      <c r="AA8" s="92">
        <f>IF($Z8=0,0,$Y8/$Z8)</f>
        <v>0.4608838506523038</v>
      </c>
      <c r="AB8" s="95">
        <v>0</v>
      </c>
      <c r="AC8" s="95">
        <v>52752163</v>
      </c>
      <c r="AD8" s="92">
        <f>IF($AC8=0,0,$AB8/$AC8)</f>
        <v>0</v>
      </c>
      <c r="AE8" s="94">
        <v>0</v>
      </c>
      <c r="AF8" s="95">
        <v>211120317</v>
      </c>
      <c r="AG8" s="104">
        <f>IF($AF8=0,0,$AE8/$AF8)</f>
        <v>0</v>
      </c>
    </row>
    <row r="9" spans="1:33" s="12" customFormat="1" ht="12.75">
      <c r="A9" s="24" t="s">
        <v>621</v>
      </c>
      <c r="B9" s="72" t="s">
        <v>373</v>
      </c>
      <c r="C9" s="26" t="s">
        <v>374</v>
      </c>
      <c r="D9" s="39">
        <v>257368869</v>
      </c>
      <c r="E9" s="40">
        <v>344970619</v>
      </c>
      <c r="F9" s="92">
        <f>IF($E9=0,0,$N9/$E9)</f>
        <v>0.7460602579606932</v>
      </c>
      <c r="G9" s="93">
        <v>112860636</v>
      </c>
      <c r="H9" s="94">
        <v>353321442</v>
      </c>
      <c r="I9" s="92">
        <f>IF($AF9=0,0,$M9/$AF9)</f>
        <v>0.31942764458659717</v>
      </c>
      <c r="J9" s="94">
        <v>112860636</v>
      </c>
      <c r="K9" s="94">
        <v>266480222</v>
      </c>
      <c r="L9" s="92">
        <f>IF($K9=0,0,$M9/$K9)</f>
        <v>0.4235234988658933</v>
      </c>
      <c r="M9" s="94">
        <v>112860636</v>
      </c>
      <c r="N9" s="94">
        <v>257368869</v>
      </c>
      <c r="O9" s="92">
        <f>IF($N9=0,0,$M9/$N9)</f>
        <v>0.43851704535407504</v>
      </c>
      <c r="P9" s="94">
        <v>4574800</v>
      </c>
      <c r="Q9" s="94">
        <v>50466050</v>
      </c>
      <c r="R9" s="92">
        <f>IF($T9=0,0,$P9/$T9)</f>
        <v>0.09065104164086549</v>
      </c>
      <c r="S9" s="95">
        <v>2750000</v>
      </c>
      <c r="T9" s="96">
        <v>50466050</v>
      </c>
      <c r="U9" s="92">
        <f>IF($T9=0,0,$V9/$T9)</f>
        <v>0.05449207932857832</v>
      </c>
      <c r="V9" s="95">
        <v>2750000</v>
      </c>
      <c r="W9" s="96">
        <v>0</v>
      </c>
      <c r="X9" s="92">
        <f>IF($W9=0,0,$V9/$W9)</f>
        <v>0</v>
      </c>
      <c r="Y9" s="95">
        <v>43941250</v>
      </c>
      <c r="Z9" s="95">
        <v>50466050</v>
      </c>
      <c r="AA9" s="92">
        <f>IF($Z9=0,0,$Y9/$Z9)</f>
        <v>0.870709120289779</v>
      </c>
      <c r="AB9" s="95">
        <v>0</v>
      </c>
      <c r="AC9" s="95">
        <v>154754750</v>
      </c>
      <c r="AD9" s="92">
        <f>IF($AC9=0,0,$AB9/$AC9)</f>
        <v>0</v>
      </c>
      <c r="AE9" s="94">
        <v>0</v>
      </c>
      <c r="AF9" s="95">
        <v>353321442</v>
      </c>
      <c r="AG9" s="104">
        <f>IF($AF9=0,0,$AE9/$AF9)</f>
        <v>0</v>
      </c>
    </row>
    <row r="10" spans="1:33" s="12" customFormat="1" ht="12.75">
      <c r="A10" s="24" t="s">
        <v>621</v>
      </c>
      <c r="B10" s="72" t="s">
        <v>375</v>
      </c>
      <c r="C10" s="26" t="s">
        <v>376</v>
      </c>
      <c r="D10" s="39">
        <v>0</v>
      </c>
      <c r="E10" s="40">
        <v>0</v>
      </c>
      <c r="F10" s="92">
        <f aca="true" t="shared" si="0" ref="F10:F32">IF($E10=0,0,$N10/$E10)</f>
        <v>0</v>
      </c>
      <c r="G10" s="93">
        <v>0</v>
      </c>
      <c r="H10" s="94">
        <v>0</v>
      </c>
      <c r="I10" s="92">
        <f aca="true" t="shared" si="1" ref="I10:I32">IF($AF10=0,0,$M10/$AF10)</f>
        <v>0</v>
      </c>
      <c r="J10" s="94">
        <v>0</v>
      </c>
      <c r="K10" s="94">
        <v>0</v>
      </c>
      <c r="L10" s="92">
        <f aca="true" t="shared" si="2" ref="L10:L32">IF($K10=0,0,$M10/$K10)</f>
        <v>0</v>
      </c>
      <c r="M10" s="94">
        <v>0</v>
      </c>
      <c r="N10" s="94">
        <v>0</v>
      </c>
      <c r="O10" s="92">
        <f aca="true" t="shared" si="3" ref="O10:O32">IF($N10=0,0,$M10/$N10)</f>
        <v>0</v>
      </c>
      <c r="P10" s="94">
        <v>0</v>
      </c>
      <c r="Q10" s="94">
        <v>0</v>
      </c>
      <c r="R10" s="92">
        <f aca="true" t="shared" si="4" ref="R10:R32">IF($T10=0,0,$P10/$T10)</f>
        <v>0</v>
      </c>
      <c r="S10" s="95">
        <v>0</v>
      </c>
      <c r="T10" s="96">
        <v>0</v>
      </c>
      <c r="U10" s="92">
        <f aca="true" t="shared" si="5" ref="U10:U32">IF($T10=0,0,$V10/$T10)</f>
        <v>0</v>
      </c>
      <c r="V10" s="95">
        <v>0</v>
      </c>
      <c r="W10" s="96">
        <v>0</v>
      </c>
      <c r="X10" s="92">
        <f aca="true" t="shared" si="6" ref="X10:X32">IF($W10=0,0,$V10/$W10)</f>
        <v>0</v>
      </c>
      <c r="Y10" s="95">
        <v>0</v>
      </c>
      <c r="Z10" s="95">
        <v>0</v>
      </c>
      <c r="AA10" s="92">
        <f aca="true" t="shared" si="7" ref="AA10:AA32">IF($Z10=0,0,$Y10/$Z10)</f>
        <v>0</v>
      </c>
      <c r="AB10" s="95">
        <v>0</v>
      </c>
      <c r="AC10" s="95">
        <v>0</v>
      </c>
      <c r="AD10" s="92">
        <f aca="true" t="shared" si="8" ref="AD10:AD32">IF($AC10=0,0,$AB10/$AC10)</f>
        <v>0</v>
      </c>
      <c r="AE10" s="94">
        <v>0</v>
      </c>
      <c r="AF10" s="95">
        <v>0</v>
      </c>
      <c r="AG10" s="104">
        <f aca="true" t="shared" si="9" ref="AG10:AG32">IF($AF10=0,0,$AE10/$AF10)</f>
        <v>0</v>
      </c>
    </row>
    <row r="11" spans="1:33" s="12" customFormat="1" ht="12.75">
      <c r="A11" s="24" t="s">
        <v>621</v>
      </c>
      <c r="B11" s="72" t="s">
        <v>377</v>
      </c>
      <c r="C11" s="26" t="s">
        <v>378</v>
      </c>
      <c r="D11" s="39">
        <v>0</v>
      </c>
      <c r="E11" s="40">
        <v>0</v>
      </c>
      <c r="F11" s="92">
        <f t="shared" si="0"/>
        <v>0</v>
      </c>
      <c r="G11" s="93">
        <v>0</v>
      </c>
      <c r="H11" s="94">
        <v>0</v>
      </c>
      <c r="I11" s="92">
        <f t="shared" si="1"/>
        <v>0</v>
      </c>
      <c r="J11" s="94">
        <v>0</v>
      </c>
      <c r="K11" s="94">
        <v>0</v>
      </c>
      <c r="L11" s="92">
        <f t="shared" si="2"/>
        <v>0</v>
      </c>
      <c r="M11" s="94">
        <v>0</v>
      </c>
      <c r="N11" s="94">
        <v>0</v>
      </c>
      <c r="O11" s="92">
        <f t="shared" si="3"/>
        <v>0</v>
      </c>
      <c r="P11" s="94">
        <v>0</v>
      </c>
      <c r="Q11" s="94">
        <v>0</v>
      </c>
      <c r="R11" s="92">
        <f t="shared" si="4"/>
        <v>0</v>
      </c>
      <c r="S11" s="95">
        <v>0</v>
      </c>
      <c r="T11" s="96">
        <v>0</v>
      </c>
      <c r="U11" s="92">
        <f t="shared" si="5"/>
        <v>0</v>
      </c>
      <c r="V11" s="95">
        <v>0</v>
      </c>
      <c r="W11" s="96">
        <v>0</v>
      </c>
      <c r="X11" s="92">
        <f t="shared" si="6"/>
        <v>0</v>
      </c>
      <c r="Y11" s="95">
        <v>0</v>
      </c>
      <c r="Z11" s="95">
        <v>0</v>
      </c>
      <c r="AA11" s="92">
        <f t="shared" si="7"/>
        <v>0</v>
      </c>
      <c r="AB11" s="95">
        <v>0</v>
      </c>
      <c r="AC11" s="95">
        <v>0</v>
      </c>
      <c r="AD11" s="92">
        <f t="shared" si="8"/>
        <v>0</v>
      </c>
      <c r="AE11" s="94">
        <v>0</v>
      </c>
      <c r="AF11" s="95">
        <v>0</v>
      </c>
      <c r="AG11" s="104">
        <f t="shared" si="9"/>
        <v>0</v>
      </c>
    </row>
    <row r="12" spans="1:33" s="12" customFormat="1" ht="12.75">
      <c r="A12" s="24" t="s">
        <v>621</v>
      </c>
      <c r="B12" s="72" t="s">
        <v>379</v>
      </c>
      <c r="C12" s="26" t="s">
        <v>380</v>
      </c>
      <c r="D12" s="39">
        <v>326865308</v>
      </c>
      <c r="E12" s="40">
        <v>391487000</v>
      </c>
      <c r="F12" s="92">
        <f t="shared" si="0"/>
        <v>0.8349327257354651</v>
      </c>
      <c r="G12" s="93">
        <v>89109000</v>
      </c>
      <c r="H12" s="94">
        <v>336657000</v>
      </c>
      <c r="I12" s="92">
        <f t="shared" si="1"/>
        <v>0.2646877979664763</v>
      </c>
      <c r="J12" s="94">
        <v>89109000</v>
      </c>
      <c r="K12" s="94">
        <v>221139807</v>
      </c>
      <c r="L12" s="92">
        <f t="shared" si="2"/>
        <v>0.40295323220572404</v>
      </c>
      <c r="M12" s="94">
        <v>89109000</v>
      </c>
      <c r="N12" s="94">
        <v>326865308</v>
      </c>
      <c r="O12" s="92">
        <f t="shared" si="3"/>
        <v>0.2726168786318553</v>
      </c>
      <c r="P12" s="94">
        <v>0</v>
      </c>
      <c r="Q12" s="94">
        <v>0</v>
      </c>
      <c r="R12" s="92">
        <f t="shared" si="4"/>
        <v>0</v>
      </c>
      <c r="S12" s="95">
        <v>0</v>
      </c>
      <c r="T12" s="96">
        <v>0</v>
      </c>
      <c r="U12" s="92">
        <f t="shared" si="5"/>
        <v>0</v>
      </c>
      <c r="V12" s="95">
        <v>0</v>
      </c>
      <c r="W12" s="96">
        <v>0</v>
      </c>
      <c r="X12" s="92">
        <f t="shared" si="6"/>
        <v>0</v>
      </c>
      <c r="Y12" s="95">
        <v>63023000</v>
      </c>
      <c r="Z12" s="95">
        <v>68021000</v>
      </c>
      <c r="AA12" s="92">
        <f t="shared" si="7"/>
        <v>0.9265226915217359</v>
      </c>
      <c r="AB12" s="95">
        <v>0</v>
      </c>
      <c r="AC12" s="95">
        <v>161927257</v>
      </c>
      <c r="AD12" s="92">
        <f t="shared" si="8"/>
        <v>0</v>
      </c>
      <c r="AE12" s="94">
        <v>0</v>
      </c>
      <c r="AF12" s="95">
        <v>336657000</v>
      </c>
      <c r="AG12" s="104">
        <f t="shared" si="9"/>
        <v>0</v>
      </c>
    </row>
    <row r="13" spans="1:33" s="12" customFormat="1" ht="12.75">
      <c r="A13" s="24" t="s">
        <v>621</v>
      </c>
      <c r="B13" s="72" t="s">
        <v>381</v>
      </c>
      <c r="C13" s="26" t="s">
        <v>382</v>
      </c>
      <c r="D13" s="39">
        <v>48626825</v>
      </c>
      <c r="E13" s="40">
        <v>85007825</v>
      </c>
      <c r="F13" s="92">
        <f t="shared" si="0"/>
        <v>0.5720276339266415</v>
      </c>
      <c r="G13" s="93">
        <v>31549025</v>
      </c>
      <c r="H13" s="94">
        <v>84984210</v>
      </c>
      <c r="I13" s="92">
        <f t="shared" si="1"/>
        <v>0.37123396216779564</v>
      </c>
      <c r="J13" s="94">
        <v>31549025</v>
      </c>
      <c r="K13" s="94">
        <v>66684210</v>
      </c>
      <c r="L13" s="92">
        <f t="shared" si="2"/>
        <v>0.47311087587301404</v>
      </c>
      <c r="M13" s="94">
        <v>31549025</v>
      </c>
      <c r="N13" s="94">
        <v>48626825</v>
      </c>
      <c r="O13" s="92">
        <f t="shared" si="3"/>
        <v>0.6487987854440425</v>
      </c>
      <c r="P13" s="94">
        <v>0</v>
      </c>
      <c r="Q13" s="94">
        <v>0</v>
      </c>
      <c r="R13" s="92">
        <f t="shared" si="4"/>
        <v>0</v>
      </c>
      <c r="S13" s="95">
        <v>0</v>
      </c>
      <c r="T13" s="96">
        <v>0</v>
      </c>
      <c r="U13" s="92">
        <f t="shared" si="5"/>
        <v>0</v>
      </c>
      <c r="V13" s="95">
        <v>0</v>
      </c>
      <c r="W13" s="96">
        <v>0</v>
      </c>
      <c r="X13" s="92">
        <f t="shared" si="6"/>
        <v>0</v>
      </c>
      <c r="Y13" s="95">
        <v>0</v>
      </c>
      <c r="Z13" s="95">
        <v>0</v>
      </c>
      <c r="AA13" s="92">
        <f t="shared" si="7"/>
        <v>0</v>
      </c>
      <c r="AB13" s="95">
        <v>0</v>
      </c>
      <c r="AC13" s="95">
        <v>39901675</v>
      </c>
      <c r="AD13" s="92">
        <f t="shared" si="8"/>
        <v>0</v>
      </c>
      <c r="AE13" s="94">
        <v>0</v>
      </c>
      <c r="AF13" s="95">
        <v>84984210</v>
      </c>
      <c r="AG13" s="104">
        <f t="shared" si="9"/>
        <v>0</v>
      </c>
    </row>
    <row r="14" spans="1:33" s="12" customFormat="1" ht="12.75">
      <c r="A14" s="24" t="s">
        <v>621</v>
      </c>
      <c r="B14" s="72" t="s">
        <v>79</v>
      </c>
      <c r="C14" s="26" t="s">
        <v>80</v>
      </c>
      <c r="D14" s="39">
        <v>781133000</v>
      </c>
      <c r="E14" s="40">
        <v>945875000</v>
      </c>
      <c r="F14" s="92">
        <f t="shared" si="0"/>
        <v>0.8258311087617286</v>
      </c>
      <c r="G14" s="93">
        <v>300378000</v>
      </c>
      <c r="H14" s="94">
        <v>945875000</v>
      </c>
      <c r="I14" s="92">
        <f t="shared" si="1"/>
        <v>0.31756627461345316</v>
      </c>
      <c r="J14" s="94">
        <v>300378000</v>
      </c>
      <c r="K14" s="94">
        <v>674838279</v>
      </c>
      <c r="L14" s="92">
        <f t="shared" si="2"/>
        <v>0.44511108712610536</v>
      </c>
      <c r="M14" s="94">
        <v>300378000</v>
      </c>
      <c r="N14" s="94">
        <v>781133000</v>
      </c>
      <c r="O14" s="92">
        <f t="shared" si="3"/>
        <v>0.38454142892439575</v>
      </c>
      <c r="P14" s="94">
        <v>34422882</v>
      </c>
      <c r="Q14" s="94">
        <v>130229882</v>
      </c>
      <c r="R14" s="92">
        <f t="shared" si="4"/>
        <v>0.2643239897890716</v>
      </c>
      <c r="S14" s="95">
        <v>0</v>
      </c>
      <c r="T14" s="96">
        <v>130229882</v>
      </c>
      <c r="U14" s="92">
        <f t="shared" si="5"/>
        <v>0</v>
      </c>
      <c r="V14" s="95">
        <v>0</v>
      </c>
      <c r="W14" s="96">
        <v>869922922</v>
      </c>
      <c r="X14" s="92">
        <f t="shared" si="6"/>
        <v>0</v>
      </c>
      <c r="Y14" s="95">
        <v>92420000</v>
      </c>
      <c r="Z14" s="95">
        <v>130229882</v>
      </c>
      <c r="AA14" s="92">
        <f t="shared" si="7"/>
        <v>0.7096681543487846</v>
      </c>
      <c r="AB14" s="95">
        <v>23865364</v>
      </c>
      <c r="AC14" s="95">
        <v>529617000</v>
      </c>
      <c r="AD14" s="92">
        <f t="shared" si="8"/>
        <v>0.04506155202721967</v>
      </c>
      <c r="AE14" s="94">
        <v>109798594</v>
      </c>
      <c r="AF14" s="95">
        <v>945875000</v>
      </c>
      <c r="AG14" s="104">
        <f t="shared" si="9"/>
        <v>0.1160815054843399</v>
      </c>
    </row>
    <row r="15" spans="1:33" s="12" customFormat="1" ht="12.75">
      <c r="A15" s="24" t="s">
        <v>622</v>
      </c>
      <c r="B15" s="72" t="s">
        <v>570</v>
      </c>
      <c r="C15" s="26" t="s">
        <v>571</v>
      </c>
      <c r="D15" s="39">
        <v>42561981</v>
      </c>
      <c r="E15" s="40">
        <v>286709936</v>
      </c>
      <c r="F15" s="92">
        <f t="shared" si="0"/>
        <v>0.1484496198276156</v>
      </c>
      <c r="G15" s="93">
        <v>57758360</v>
      </c>
      <c r="H15" s="94">
        <v>234298565</v>
      </c>
      <c r="I15" s="92">
        <f t="shared" si="1"/>
        <v>0.24651606380943905</v>
      </c>
      <c r="J15" s="94">
        <v>57758360</v>
      </c>
      <c r="K15" s="94">
        <v>234298565</v>
      </c>
      <c r="L15" s="92">
        <f t="shared" si="2"/>
        <v>0.24651606380943905</v>
      </c>
      <c r="M15" s="94">
        <v>57758360</v>
      </c>
      <c r="N15" s="94">
        <v>42561981</v>
      </c>
      <c r="O15" s="92">
        <f t="shared" si="3"/>
        <v>1.3570411583990887</v>
      </c>
      <c r="P15" s="94">
        <v>87000000</v>
      </c>
      <c r="Q15" s="94">
        <v>87000000</v>
      </c>
      <c r="R15" s="92">
        <f t="shared" si="4"/>
        <v>1</v>
      </c>
      <c r="S15" s="95">
        <v>0</v>
      </c>
      <c r="T15" s="96">
        <v>87000000</v>
      </c>
      <c r="U15" s="92">
        <f t="shared" si="5"/>
        <v>0</v>
      </c>
      <c r="V15" s="95">
        <v>0</v>
      </c>
      <c r="W15" s="96">
        <v>272156000</v>
      </c>
      <c r="X15" s="92">
        <f t="shared" si="6"/>
        <v>0</v>
      </c>
      <c r="Y15" s="95">
        <v>0</v>
      </c>
      <c r="Z15" s="95">
        <v>87000000</v>
      </c>
      <c r="AA15" s="92">
        <f t="shared" si="7"/>
        <v>0</v>
      </c>
      <c r="AB15" s="95">
        <v>0</v>
      </c>
      <c r="AC15" s="95">
        <v>0</v>
      </c>
      <c r="AD15" s="92">
        <f t="shared" si="8"/>
        <v>0</v>
      </c>
      <c r="AE15" s="94">
        <v>70000000</v>
      </c>
      <c r="AF15" s="95">
        <v>234298565</v>
      </c>
      <c r="AG15" s="104">
        <f t="shared" si="9"/>
        <v>0.29876410041179724</v>
      </c>
    </row>
    <row r="16" spans="1:33" s="65" customFormat="1" ht="12.75">
      <c r="A16" s="73"/>
      <c r="B16" s="74" t="s">
        <v>662</v>
      </c>
      <c r="C16" s="20"/>
      <c r="D16" s="41">
        <f>SUM(N8:N15)</f>
        <v>1553828032</v>
      </c>
      <c r="E16" s="42">
        <f>SUM(E8:E15)</f>
        <v>2291913379</v>
      </c>
      <c r="F16" s="97">
        <f t="shared" si="0"/>
        <v>0.6779610635537897</v>
      </c>
      <c r="G16" s="98">
        <f>SUM(G8:G15)</f>
        <v>664171074</v>
      </c>
      <c r="H16" s="99">
        <f>SUM(H8:H15)</f>
        <v>2166256534</v>
      </c>
      <c r="I16" s="97">
        <f t="shared" si="1"/>
        <v>0.3065985323416917</v>
      </c>
      <c r="J16" s="99">
        <f>SUM(J8:J15)</f>
        <v>664171074</v>
      </c>
      <c r="K16" s="99">
        <f>SUM(K8:K15)</f>
        <v>1653026290</v>
      </c>
      <c r="L16" s="97">
        <f t="shared" si="2"/>
        <v>0.40179099268893054</v>
      </c>
      <c r="M16" s="99">
        <f>SUM(M8:M15)</f>
        <v>664171074</v>
      </c>
      <c r="N16" s="99">
        <f>SUM(N8:N15)</f>
        <v>1553828032</v>
      </c>
      <c r="O16" s="97">
        <f t="shared" si="3"/>
        <v>0.4274418148738869</v>
      </c>
      <c r="P16" s="99">
        <f>SUM(P8:P15)</f>
        <v>125997682</v>
      </c>
      <c r="Q16" s="99">
        <f>SUM(Q8:Q15)</f>
        <v>267695932</v>
      </c>
      <c r="R16" s="97">
        <f t="shared" si="4"/>
        <v>0.4706746234754139</v>
      </c>
      <c r="S16" s="102">
        <f>SUM(S8:S15)</f>
        <v>2750000</v>
      </c>
      <c r="T16" s="103">
        <f>SUM(T8:T15)</f>
        <v>267695932</v>
      </c>
      <c r="U16" s="97">
        <f t="shared" si="5"/>
        <v>0.010272849420812268</v>
      </c>
      <c r="V16" s="102">
        <f>SUM(V8:V15)</f>
        <v>2750000</v>
      </c>
      <c r="W16" s="103">
        <f>SUM(W8:W15)</f>
        <v>1142078922</v>
      </c>
      <c r="X16" s="97">
        <f t="shared" si="6"/>
        <v>0.0024078896361945114</v>
      </c>
      <c r="Y16" s="102">
        <f>SUM(Y8:Y15)</f>
        <v>209716947</v>
      </c>
      <c r="Z16" s="102">
        <f>SUM(Z8:Z15)</f>
        <v>358136240</v>
      </c>
      <c r="AA16" s="97">
        <f t="shared" si="7"/>
        <v>0.5855786808952929</v>
      </c>
      <c r="AB16" s="102">
        <f>SUM(AB8:AB15)</f>
        <v>23865364</v>
      </c>
      <c r="AC16" s="102">
        <f>SUM(AC8:AC15)</f>
        <v>938952845</v>
      </c>
      <c r="AD16" s="97">
        <f t="shared" si="8"/>
        <v>0.025416999508638797</v>
      </c>
      <c r="AE16" s="99">
        <f>SUM(AE8:AE15)</f>
        <v>179798594</v>
      </c>
      <c r="AF16" s="102">
        <f>SUM(AF8:AF15)</f>
        <v>2166256534</v>
      </c>
      <c r="AG16" s="106">
        <f t="shared" si="9"/>
        <v>0.08299967763651764</v>
      </c>
    </row>
    <row r="17" spans="1:33" s="12" customFormat="1" ht="12.75">
      <c r="A17" s="24" t="s">
        <v>621</v>
      </c>
      <c r="B17" s="72" t="s">
        <v>383</v>
      </c>
      <c r="C17" s="26" t="s">
        <v>384</v>
      </c>
      <c r="D17" s="39">
        <v>0</v>
      </c>
      <c r="E17" s="40">
        <v>0</v>
      </c>
      <c r="F17" s="92">
        <f t="shared" si="0"/>
        <v>0</v>
      </c>
      <c r="G17" s="93">
        <v>0</v>
      </c>
      <c r="H17" s="94">
        <v>0</v>
      </c>
      <c r="I17" s="92">
        <f t="shared" si="1"/>
        <v>0</v>
      </c>
      <c r="J17" s="94">
        <v>0</v>
      </c>
      <c r="K17" s="94">
        <v>0</v>
      </c>
      <c r="L17" s="92">
        <f t="shared" si="2"/>
        <v>0</v>
      </c>
      <c r="M17" s="94">
        <v>0</v>
      </c>
      <c r="N17" s="94">
        <v>0</v>
      </c>
      <c r="O17" s="92">
        <f t="shared" si="3"/>
        <v>0</v>
      </c>
      <c r="P17" s="94">
        <v>0</v>
      </c>
      <c r="Q17" s="94">
        <v>0</v>
      </c>
      <c r="R17" s="92">
        <f t="shared" si="4"/>
        <v>0</v>
      </c>
      <c r="S17" s="95">
        <v>0</v>
      </c>
      <c r="T17" s="96">
        <v>0</v>
      </c>
      <c r="U17" s="92">
        <f t="shared" si="5"/>
        <v>0</v>
      </c>
      <c r="V17" s="95">
        <v>0</v>
      </c>
      <c r="W17" s="96">
        <v>0</v>
      </c>
      <c r="X17" s="92">
        <f t="shared" si="6"/>
        <v>0</v>
      </c>
      <c r="Y17" s="95">
        <v>0</v>
      </c>
      <c r="Z17" s="95">
        <v>0</v>
      </c>
      <c r="AA17" s="92">
        <f t="shared" si="7"/>
        <v>0</v>
      </c>
      <c r="AB17" s="95">
        <v>0</v>
      </c>
      <c r="AC17" s="95">
        <v>0</v>
      </c>
      <c r="AD17" s="92">
        <f t="shared" si="8"/>
        <v>0</v>
      </c>
      <c r="AE17" s="94">
        <v>0</v>
      </c>
      <c r="AF17" s="95">
        <v>0</v>
      </c>
      <c r="AG17" s="104">
        <f t="shared" si="9"/>
        <v>0</v>
      </c>
    </row>
    <row r="18" spans="1:33" s="12" customFormat="1" ht="12.75">
      <c r="A18" s="24" t="s">
        <v>621</v>
      </c>
      <c r="B18" s="72" t="s">
        <v>81</v>
      </c>
      <c r="C18" s="26" t="s">
        <v>82</v>
      </c>
      <c r="D18" s="39">
        <v>1040105948</v>
      </c>
      <c r="E18" s="40">
        <v>1190301948</v>
      </c>
      <c r="F18" s="92">
        <f t="shared" si="0"/>
        <v>0.8738168913758679</v>
      </c>
      <c r="G18" s="93">
        <v>307087920</v>
      </c>
      <c r="H18" s="94">
        <v>1226796723</v>
      </c>
      <c r="I18" s="92">
        <f t="shared" si="1"/>
        <v>0.2503168734010386</v>
      </c>
      <c r="J18" s="94">
        <v>307087920</v>
      </c>
      <c r="K18" s="94">
        <v>778612723</v>
      </c>
      <c r="L18" s="92">
        <f t="shared" si="2"/>
        <v>0.39440393269813034</v>
      </c>
      <c r="M18" s="94">
        <v>307087920</v>
      </c>
      <c r="N18" s="94">
        <v>1040105948</v>
      </c>
      <c r="O18" s="92">
        <f t="shared" si="3"/>
        <v>0.29524676845709186</v>
      </c>
      <c r="P18" s="94">
        <v>0</v>
      </c>
      <c r="Q18" s="94">
        <v>140692000</v>
      </c>
      <c r="R18" s="92">
        <f t="shared" si="4"/>
        <v>0</v>
      </c>
      <c r="S18" s="95">
        <v>0</v>
      </c>
      <c r="T18" s="96">
        <v>140692000</v>
      </c>
      <c r="U18" s="92">
        <f t="shared" si="5"/>
        <v>0</v>
      </c>
      <c r="V18" s="95">
        <v>0</v>
      </c>
      <c r="W18" s="96">
        <v>2300857331</v>
      </c>
      <c r="X18" s="92">
        <f t="shared" si="6"/>
        <v>0</v>
      </c>
      <c r="Y18" s="95">
        <v>0</v>
      </c>
      <c r="Z18" s="95">
        <v>0</v>
      </c>
      <c r="AA18" s="92">
        <f t="shared" si="7"/>
        <v>0</v>
      </c>
      <c r="AB18" s="95">
        <v>84959600</v>
      </c>
      <c r="AC18" s="95">
        <v>871476402</v>
      </c>
      <c r="AD18" s="92">
        <f t="shared" si="8"/>
        <v>0.09748927200440707</v>
      </c>
      <c r="AE18" s="94">
        <v>89759909</v>
      </c>
      <c r="AF18" s="95">
        <v>1226796723</v>
      </c>
      <c r="AG18" s="104">
        <f t="shared" si="9"/>
        <v>0.07316608148455252</v>
      </c>
    </row>
    <row r="19" spans="1:33" s="12" customFormat="1" ht="12.75">
      <c r="A19" s="24" t="s">
        <v>621</v>
      </c>
      <c r="B19" s="72" t="s">
        <v>83</v>
      </c>
      <c r="C19" s="26" t="s">
        <v>84</v>
      </c>
      <c r="D19" s="39">
        <v>704333236</v>
      </c>
      <c r="E19" s="40">
        <v>779414236</v>
      </c>
      <c r="F19" s="92">
        <f t="shared" si="0"/>
        <v>0.9036699658126337</v>
      </c>
      <c r="G19" s="93">
        <v>224542658</v>
      </c>
      <c r="H19" s="94">
        <v>821707000</v>
      </c>
      <c r="I19" s="92">
        <f t="shared" si="1"/>
        <v>0.2732636548063969</v>
      </c>
      <c r="J19" s="94">
        <v>224542658</v>
      </c>
      <c r="K19" s="94">
        <v>626019935</v>
      </c>
      <c r="L19" s="92">
        <f t="shared" si="2"/>
        <v>0.3586829195782719</v>
      </c>
      <c r="M19" s="94">
        <v>224542658</v>
      </c>
      <c r="N19" s="94">
        <v>704333236</v>
      </c>
      <c r="O19" s="92">
        <f t="shared" si="3"/>
        <v>0.3188017354898754</v>
      </c>
      <c r="P19" s="94">
        <v>242354500</v>
      </c>
      <c r="Q19" s="94">
        <v>288427500</v>
      </c>
      <c r="R19" s="92">
        <f t="shared" si="4"/>
        <v>0.8402614175139334</v>
      </c>
      <c r="S19" s="95">
        <v>120541000</v>
      </c>
      <c r="T19" s="96">
        <v>288427500</v>
      </c>
      <c r="U19" s="92">
        <f t="shared" si="5"/>
        <v>0.417924781790918</v>
      </c>
      <c r="V19" s="95">
        <v>120541000</v>
      </c>
      <c r="W19" s="96">
        <v>4679516338</v>
      </c>
      <c r="X19" s="92">
        <f t="shared" si="6"/>
        <v>0.025759286065772893</v>
      </c>
      <c r="Y19" s="95">
        <v>191775000</v>
      </c>
      <c r="Z19" s="95">
        <v>288427500</v>
      </c>
      <c r="AA19" s="92">
        <f t="shared" si="7"/>
        <v>0.6648984580180461</v>
      </c>
      <c r="AB19" s="95">
        <v>36657927</v>
      </c>
      <c r="AC19" s="95">
        <v>396618356</v>
      </c>
      <c r="AD19" s="92">
        <f t="shared" si="8"/>
        <v>0.09242619875112386</v>
      </c>
      <c r="AE19" s="94">
        <v>65767835</v>
      </c>
      <c r="AF19" s="95">
        <v>821707000</v>
      </c>
      <c r="AG19" s="104">
        <f t="shared" si="9"/>
        <v>0.08003806101201523</v>
      </c>
    </row>
    <row r="20" spans="1:33" s="12" customFormat="1" ht="12.75">
      <c r="A20" s="24" t="s">
        <v>621</v>
      </c>
      <c r="B20" s="72" t="s">
        <v>385</v>
      </c>
      <c r="C20" s="26" t="s">
        <v>386</v>
      </c>
      <c r="D20" s="39">
        <v>87482803</v>
      </c>
      <c r="E20" s="40">
        <v>128493525</v>
      </c>
      <c r="F20" s="92">
        <f t="shared" si="0"/>
        <v>0.6808343299788842</v>
      </c>
      <c r="G20" s="93">
        <v>53346261</v>
      </c>
      <c r="H20" s="94">
        <v>128493525</v>
      </c>
      <c r="I20" s="92">
        <f t="shared" si="1"/>
        <v>0.4151669198895431</v>
      </c>
      <c r="J20" s="94">
        <v>53346261</v>
      </c>
      <c r="K20" s="94">
        <v>107990265</v>
      </c>
      <c r="L20" s="92">
        <f t="shared" si="2"/>
        <v>0.4939913889460314</v>
      </c>
      <c r="M20" s="94">
        <v>53346261</v>
      </c>
      <c r="N20" s="94">
        <v>87482803</v>
      </c>
      <c r="O20" s="92">
        <f t="shared" si="3"/>
        <v>0.609791400945395</v>
      </c>
      <c r="P20" s="94">
        <v>0</v>
      </c>
      <c r="Q20" s="94">
        <v>0</v>
      </c>
      <c r="R20" s="92">
        <f t="shared" si="4"/>
        <v>0</v>
      </c>
      <c r="S20" s="95">
        <v>0</v>
      </c>
      <c r="T20" s="96">
        <v>0</v>
      </c>
      <c r="U20" s="92">
        <f t="shared" si="5"/>
        <v>0</v>
      </c>
      <c r="V20" s="95">
        <v>0</v>
      </c>
      <c r="W20" s="96">
        <v>0</v>
      </c>
      <c r="X20" s="92">
        <f t="shared" si="6"/>
        <v>0</v>
      </c>
      <c r="Y20" s="95">
        <v>11558000</v>
      </c>
      <c r="Z20" s="95">
        <v>13748260</v>
      </c>
      <c r="AA20" s="92">
        <f t="shared" si="7"/>
        <v>0.840688203452655</v>
      </c>
      <c r="AB20" s="95">
        <v>0</v>
      </c>
      <c r="AC20" s="95">
        <v>55709544</v>
      </c>
      <c r="AD20" s="92">
        <f t="shared" si="8"/>
        <v>0</v>
      </c>
      <c r="AE20" s="94">
        <v>0</v>
      </c>
      <c r="AF20" s="95">
        <v>128493525</v>
      </c>
      <c r="AG20" s="104">
        <f t="shared" si="9"/>
        <v>0</v>
      </c>
    </row>
    <row r="21" spans="1:33" s="12" customFormat="1" ht="12.75">
      <c r="A21" s="24" t="s">
        <v>621</v>
      </c>
      <c r="B21" s="72" t="s">
        <v>387</v>
      </c>
      <c r="C21" s="26" t="s">
        <v>388</v>
      </c>
      <c r="D21" s="39">
        <v>53467000</v>
      </c>
      <c r="E21" s="40">
        <v>234719000</v>
      </c>
      <c r="F21" s="92">
        <f t="shared" si="0"/>
        <v>0.22779152944584802</v>
      </c>
      <c r="G21" s="93">
        <v>61563000</v>
      </c>
      <c r="H21" s="94">
        <v>192278000</v>
      </c>
      <c r="I21" s="92">
        <f t="shared" si="1"/>
        <v>0.3201770353342556</v>
      </c>
      <c r="J21" s="94">
        <v>61563000</v>
      </c>
      <c r="K21" s="94">
        <v>135278000</v>
      </c>
      <c r="L21" s="92">
        <f t="shared" si="2"/>
        <v>0.4550850840491432</v>
      </c>
      <c r="M21" s="94">
        <v>61563000</v>
      </c>
      <c r="N21" s="94">
        <v>53467000</v>
      </c>
      <c r="O21" s="92">
        <f t="shared" si="3"/>
        <v>1.1514205023659454</v>
      </c>
      <c r="P21" s="94">
        <v>4769000</v>
      </c>
      <c r="Q21" s="94">
        <v>75157000</v>
      </c>
      <c r="R21" s="92">
        <f t="shared" si="4"/>
        <v>0.06345383663531008</v>
      </c>
      <c r="S21" s="95">
        <v>0</v>
      </c>
      <c r="T21" s="96">
        <v>75157000</v>
      </c>
      <c r="U21" s="92">
        <f t="shared" si="5"/>
        <v>0</v>
      </c>
      <c r="V21" s="95">
        <v>0</v>
      </c>
      <c r="W21" s="96">
        <v>0</v>
      </c>
      <c r="X21" s="92">
        <f t="shared" si="6"/>
        <v>0</v>
      </c>
      <c r="Y21" s="95">
        <v>70388000</v>
      </c>
      <c r="Z21" s="95">
        <v>75239010</v>
      </c>
      <c r="AA21" s="92">
        <f t="shared" si="7"/>
        <v>0.9355253345305846</v>
      </c>
      <c r="AB21" s="95">
        <v>0</v>
      </c>
      <c r="AC21" s="95">
        <v>15075000</v>
      </c>
      <c r="AD21" s="92">
        <f t="shared" si="8"/>
        <v>0</v>
      </c>
      <c r="AE21" s="94">
        <v>0</v>
      </c>
      <c r="AF21" s="95">
        <v>192278000</v>
      </c>
      <c r="AG21" s="104">
        <f t="shared" si="9"/>
        <v>0</v>
      </c>
    </row>
    <row r="22" spans="1:33" s="12" customFormat="1" ht="12.75">
      <c r="A22" s="24" t="s">
        <v>621</v>
      </c>
      <c r="B22" s="72" t="s">
        <v>389</v>
      </c>
      <c r="C22" s="26" t="s">
        <v>390</v>
      </c>
      <c r="D22" s="39">
        <v>52797156</v>
      </c>
      <c r="E22" s="40">
        <v>273004156</v>
      </c>
      <c r="F22" s="92">
        <f t="shared" si="0"/>
        <v>0.19339323171329303</v>
      </c>
      <c r="G22" s="93">
        <v>107963094</v>
      </c>
      <c r="H22" s="94">
        <v>273004156</v>
      </c>
      <c r="I22" s="92">
        <f t="shared" si="1"/>
        <v>0.395463188479812</v>
      </c>
      <c r="J22" s="94">
        <v>107963094</v>
      </c>
      <c r="K22" s="94">
        <v>273004156</v>
      </c>
      <c r="L22" s="92">
        <f t="shared" si="2"/>
        <v>0.395463188479812</v>
      </c>
      <c r="M22" s="94">
        <v>107963094</v>
      </c>
      <c r="N22" s="94">
        <v>52797156</v>
      </c>
      <c r="O22" s="92">
        <f t="shared" si="3"/>
        <v>2.0448657120849463</v>
      </c>
      <c r="P22" s="94">
        <v>75067000</v>
      </c>
      <c r="Q22" s="94">
        <v>168000000</v>
      </c>
      <c r="R22" s="92">
        <f t="shared" si="4"/>
        <v>0.44682738095238095</v>
      </c>
      <c r="S22" s="95">
        <v>0</v>
      </c>
      <c r="T22" s="96">
        <v>168000000</v>
      </c>
      <c r="U22" s="92">
        <f t="shared" si="5"/>
        <v>0</v>
      </c>
      <c r="V22" s="95">
        <v>0</v>
      </c>
      <c r="W22" s="96">
        <v>484947839</v>
      </c>
      <c r="X22" s="92">
        <f t="shared" si="6"/>
        <v>0</v>
      </c>
      <c r="Y22" s="95">
        <v>141900000</v>
      </c>
      <c r="Z22" s="95">
        <v>168000000</v>
      </c>
      <c r="AA22" s="92">
        <f t="shared" si="7"/>
        <v>0.8446428571428571</v>
      </c>
      <c r="AB22" s="95">
        <v>3194921</v>
      </c>
      <c r="AC22" s="95">
        <v>27613600</v>
      </c>
      <c r="AD22" s="92">
        <f t="shared" si="8"/>
        <v>0.11570099516180433</v>
      </c>
      <c r="AE22" s="94">
        <v>30000000</v>
      </c>
      <c r="AF22" s="95">
        <v>273004156</v>
      </c>
      <c r="AG22" s="104">
        <f t="shared" si="9"/>
        <v>0.10988843700972815</v>
      </c>
    </row>
    <row r="23" spans="1:33" s="12" customFormat="1" ht="12.75">
      <c r="A23" s="24" t="s">
        <v>622</v>
      </c>
      <c r="B23" s="72" t="s">
        <v>572</v>
      </c>
      <c r="C23" s="26" t="s">
        <v>573</v>
      </c>
      <c r="D23" s="39">
        <v>22258000</v>
      </c>
      <c r="E23" s="40">
        <v>305420000</v>
      </c>
      <c r="F23" s="92">
        <f t="shared" si="0"/>
        <v>0.07287669438805579</v>
      </c>
      <c r="G23" s="93">
        <v>63599194</v>
      </c>
      <c r="H23" s="94">
        <v>637077576</v>
      </c>
      <c r="I23" s="92">
        <f t="shared" si="1"/>
        <v>0.09982959123960752</v>
      </c>
      <c r="J23" s="94">
        <v>63599194</v>
      </c>
      <c r="K23" s="94">
        <v>637077576</v>
      </c>
      <c r="L23" s="92">
        <f t="shared" si="2"/>
        <v>0.09982959123960752</v>
      </c>
      <c r="M23" s="94">
        <v>63599194</v>
      </c>
      <c r="N23" s="94">
        <v>22258000</v>
      </c>
      <c r="O23" s="92">
        <f t="shared" si="3"/>
        <v>2.857363374966304</v>
      </c>
      <c r="P23" s="94">
        <v>20128000</v>
      </c>
      <c r="Q23" s="94">
        <v>20128000</v>
      </c>
      <c r="R23" s="92">
        <f t="shared" si="4"/>
        <v>1</v>
      </c>
      <c r="S23" s="95">
        <v>0</v>
      </c>
      <c r="T23" s="96">
        <v>20128000</v>
      </c>
      <c r="U23" s="92">
        <f t="shared" si="5"/>
        <v>0</v>
      </c>
      <c r="V23" s="95">
        <v>0</v>
      </c>
      <c r="W23" s="96">
        <v>91693000</v>
      </c>
      <c r="X23" s="92">
        <f t="shared" si="6"/>
        <v>0</v>
      </c>
      <c r="Y23" s="95">
        <v>9000000</v>
      </c>
      <c r="Z23" s="95">
        <v>20128000</v>
      </c>
      <c r="AA23" s="92">
        <f t="shared" si="7"/>
        <v>0.44713831478537364</v>
      </c>
      <c r="AB23" s="95">
        <v>0</v>
      </c>
      <c r="AC23" s="95">
        <v>0</v>
      </c>
      <c r="AD23" s="92">
        <f t="shared" si="8"/>
        <v>0</v>
      </c>
      <c r="AE23" s="94">
        <v>18748000</v>
      </c>
      <c r="AF23" s="95">
        <v>637077576</v>
      </c>
      <c r="AG23" s="104">
        <f t="shared" si="9"/>
        <v>0.029428127289791786</v>
      </c>
    </row>
    <row r="24" spans="1:33" s="65" customFormat="1" ht="12.75">
      <c r="A24" s="73"/>
      <c r="B24" s="74" t="s">
        <v>663</v>
      </c>
      <c r="C24" s="20"/>
      <c r="D24" s="41">
        <f>SUM(N17:N23)</f>
        <v>1960444143</v>
      </c>
      <c r="E24" s="42">
        <f>SUM(E17:E23)</f>
        <v>2911352865</v>
      </c>
      <c r="F24" s="97">
        <f t="shared" si="0"/>
        <v>0.6733790900334576</v>
      </c>
      <c r="G24" s="98">
        <f>SUM(G17:G23)</f>
        <v>818102127</v>
      </c>
      <c r="H24" s="99">
        <f>SUM(H17:H23)</f>
        <v>3279356980</v>
      </c>
      <c r="I24" s="97">
        <f t="shared" si="1"/>
        <v>0.24947028700730225</v>
      </c>
      <c r="J24" s="99">
        <f>SUM(J17:J23)</f>
        <v>818102127</v>
      </c>
      <c r="K24" s="99">
        <f>SUM(K17:K23)</f>
        <v>2557982655</v>
      </c>
      <c r="L24" s="97">
        <f t="shared" si="2"/>
        <v>0.31982317213953115</v>
      </c>
      <c r="M24" s="99">
        <f>SUM(M17:M23)</f>
        <v>818102127</v>
      </c>
      <c r="N24" s="99">
        <f>SUM(N17:N23)</f>
        <v>1960444143</v>
      </c>
      <c r="O24" s="97">
        <f t="shared" si="3"/>
        <v>0.4173044817018283</v>
      </c>
      <c r="P24" s="99">
        <f>SUM(P17:P23)</f>
        <v>342318500</v>
      </c>
      <c r="Q24" s="99">
        <f>SUM(Q17:Q23)</f>
        <v>692404500</v>
      </c>
      <c r="R24" s="97">
        <f t="shared" si="4"/>
        <v>0.4943909232247913</v>
      </c>
      <c r="S24" s="102">
        <f>SUM(S17:S23)</f>
        <v>120541000</v>
      </c>
      <c r="T24" s="103">
        <f>SUM(T17:T23)</f>
        <v>692404500</v>
      </c>
      <c r="U24" s="97">
        <f t="shared" si="5"/>
        <v>0.17409043413207165</v>
      </c>
      <c r="V24" s="102">
        <f>SUM(V17:V23)</f>
        <v>120541000</v>
      </c>
      <c r="W24" s="103">
        <f>SUM(W17:W23)</f>
        <v>7557014508</v>
      </c>
      <c r="X24" s="97">
        <f t="shared" si="6"/>
        <v>0.015950875821714117</v>
      </c>
      <c r="Y24" s="102">
        <f>SUM(Y17:Y23)</f>
        <v>424621000</v>
      </c>
      <c r="Z24" s="102">
        <f>SUM(Z17:Z23)</f>
        <v>565542770</v>
      </c>
      <c r="AA24" s="97">
        <f t="shared" si="7"/>
        <v>0.7508203137315327</v>
      </c>
      <c r="AB24" s="102">
        <f>SUM(AB17:AB23)</f>
        <v>124812448</v>
      </c>
      <c r="AC24" s="102">
        <f>SUM(AC17:AC23)</f>
        <v>1366492902</v>
      </c>
      <c r="AD24" s="97">
        <f t="shared" si="8"/>
        <v>0.09133779459616981</v>
      </c>
      <c r="AE24" s="99">
        <f>SUM(AE17:AE23)</f>
        <v>204275744</v>
      </c>
      <c r="AF24" s="102">
        <f>SUM(AF17:AF23)</f>
        <v>3279356980</v>
      </c>
      <c r="AG24" s="106">
        <f t="shared" si="9"/>
        <v>0.06229140201747722</v>
      </c>
    </row>
    <row r="25" spans="1:33" s="12" customFormat="1" ht="12.75">
      <c r="A25" s="24" t="s">
        <v>621</v>
      </c>
      <c r="B25" s="72" t="s">
        <v>391</v>
      </c>
      <c r="C25" s="26" t="s">
        <v>392</v>
      </c>
      <c r="D25" s="39">
        <v>153397173</v>
      </c>
      <c r="E25" s="40">
        <v>216180173</v>
      </c>
      <c r="F25" s="92">
        <f t="shared" si="0"/>
        <v>0.7095802120576525</v>
      </c>
      <c r="G25" s="93">
        <v>74088129</v>
      </c>
      <c r="H25" s="94">
        <v>215083860</v>
      </c>
      <c r="I25" s="92">
        <f t="shared" si="1"/>
        <v>0.34446159279455</v>
      </c>
      <c r="J25" s="94">
        <v>74088129</v>
      </c>
      <c r="K25" s="94">
        <v>137410279</v>
      </c>
      <c r="L25" s="92">
        <f t="shared" si="2"/>
        <v>0.539174576597723</v>
      </c>
      <c r="M25" s="94">
        <v>74088129</v>
      </c>
      <c r="N25" s="94">
        <v>153397173</v>
      </c>
      <c r="O25" s="92">
        <f t="shared" si="3"/>
        <v>0.48298236239334086</v>
      </c>
      <c r="P25" s="94">
        <v>0</v>
      </c>
      <c r="Q25" s="94">
        <v>21082</v>
      </c>
      <c r="R25" s="92">
        <f t="shared" si="4"/>
        <v>0</v>
      </c>
      <c r="S25" s="95">
        <v>0</v>
      </c>
      <c r="T25" s="96">
        <v>21082</v>
      </c>
      <c r="U25" s="92">
        <f t="shared" si="5"/>
        <v>0</v>
      </c>
      <c r="V25" s="95">
        <v>0</v>
      </c>
      <c r="W25" s="96">
        <v>126692961</v>
      </c>
      <c r="X25" s="92">
        <f t="shared" si="6"/>
        <v>0</v>
      </c>
      <c r="Y25" s="95">
        <v>21083</v>
      </c>
      <c r="Z25" s="95">
        <v>21083</v>
      </c>
      <c r="AA25" s="92">
        <f t="shared" si="7"/>
        <v>1</v>
      </c>
      <c r="AB25" s="95">
        <v>55167284</v>
      </c>
      <c r="AC25" s="95">
        <v>106401770</v>
      </c>
      <c r="AD25" s="92">
        <f t="shared" si="8"/>
        <v>0.5184808861732282</v>
      </c>
      <c r="AE25" s="94">
        <v>62504901</v>
      </c>
      <c r="AF25" s="95">
        <v>215083860</v>
      </c>
      <c r="AG25" s="104">
        <f t="shared" si="9"/>
        <v>0.2906071194742367</v>
      </c>
    </row>
    <row r="26" spans="1:33" s="12" customFormat="1" ht="12.75">
      <c r="A26" s="24" t="s">
        <v>621</v>
      </c>
      <c r="B26" s="72" t="s">
        <v>85</v>
      </c>
      <c r="C26" s="26" t="s">
        <v>86</v>
      </c>
      <c r="D26" s="39">
        <v>851306040</v>
      </c>
      <c r="E26" s="40">
        <v>1117440040</v>
      </c>
      <c r="F26" s="92">
        <f t="shared" si="0"/>
        <v>0.7618359907704757</v>
      </c>
      <c r="G26" s="93">
        <v>338184861</v>
      </c>
      <c r="H26" s="94">
        <v>1103300161</v>
      </c>
      <c r="I26" s="92">
        <f t="shared" si="1"/>
        <v>0.3065211743406969</v>
      </c>
      <c r="J26" s="94">
        <v>338184861</v>
      </c>
      <c r="K26" s="94">
        <v>825631371</v>
      </c>
      <c r="L26" s="92">
        <f t="shared" si="2"/>
        <v>0.4096075717064777</v>
      </c>
      <c r="M26" s="94">
        <v>338184861</v>
      </c>
      <c r="N26" s="94">
        <v>851306040</v>
      </c>
      <c r="O26" s="92">
        <f t="shared" si="3"/>
        <v>0.3972541543344389</v>
      </c>
      <c r="P26" s="94">
        <v>124621536</v>
      </c>
      <c r="Q26" s="94">
        <v>700290359</v>
      </c>
      <c r="R26" s="92">
        <f t="shared" si="4"/>
        <v>0.17795694942588808</v>
      </c>
      <c r="S26" s="95">
        <v>33094909</v>
      </c>
      <c r="T26" s="96">
        <v>700290359</v>
      </c>
      <c r="U26" s="92">
        <f t="shared" si="5"/>
        <v>0.04725883852986187</v>
      </c>
      <c r="V26" s="95">
        <v>33094909</v>
      </c>
      <c r="W26" s="96">
        <v>5788475431</v>
      </c>
      <c r="X26" s="92">
        <f t="shared" si="6"/>
        <v>0.0057173791950055185</v>
      </c>
      <c r="Y26" s="95">
        <v>186856730</v>
      </c>
      <c r="Z26" s="95">
        <v>700290358</v>
      </c>
      <c r="AA26" s="92">
        <f t="shared" si="7"/>
        <v>0.2668275064269841</v>
      </c>
      <c r="AB26" s="95">
        <v>53256142</v>
      </c>
      <c r="AC26" s="95">
        <v>507239240</v>
      </c>
      <c r="AD26" s="92">
        <f t="shared" si="8"/>
        <v>0.10499215715251052</v>
      </c>
      <c r="AE26" s="94">
        <v>218054707</v>
      </c>
      <c r="AF26" s="95">
        <v>1103300161</v>
      </c>
      <c r="AG26" s="104">
        <f t="shared" si="9"/>
        <v>0.197638607069867</v>
      </c>
    </row>
    <row r="27" spans="1:33" s="12" customFormat="1" ht="12.75">
      <c r="A27" s="24" t="s">
        <v>621</v>
      </c>
      <c r="B27" s="72" t="s">
        <v>393</v>
      </c>
      <c r="C27" s="26" t="s">
        <v>394</v>
      </c>
      <c r="D27" s="39">
        <v>114116</v>
      </c>
      <c r="E27" s="40">
        <v>155546</v>
      </c>
      <c r="F27" s="92">
        <f t="shared" si="0"/>
        <v>0.7336479240867654</v>
      </c>
      <c r="G27" s="93">
        <v>50157</v>
      </c>
      <c r="H27" s="94">
        <v>183284</v>
      </c>
      <c r="I27" s="92">
        <f t="shared" si="1"/>
        <v>0.2736572750485585</v>
      </c>
      <c r="J27" s="94">
        <v>50157</v>
      </c>
      <c r="K27" s="94">
        <v>152934</v>
      </c>
      <c r="L27" s="92">
        <f t="shared" si="2"/>
        <v>0.32796500451175015</v>
      </c>
      <c r="M27" s="94">
        <v>50157</v>
      </c>
      <c r="N27" s="94">
        <v>114116</v>
      </c>
      <c r="O27" s="92">
        <f t="shared" si="3"/>
        <v>0.4395264467734586</v>
      </c>
      <c r="P27" s="94">
        <v>3870</v>
      </c>
      <c r="Q27" s="94">
        <v>42363</v>
      </c>
      <c r="R27" s="92">
        <f t="shared" si="4"/>
        <v>0.09135330359039728</v>
      </c>
      <c r="S27" s="95">
        <v>0</v>
      </c>
      <c r="T27" s="96">
        <v>42363</v>
      </c>
      <c r="U27" s="92">
        <f t="shared" si="5"/>
        <v>0</v>
      </c>
      <c r="V27" s="95">
        <v>0</v>
      </c>
      <c r="W27" s="96">
        <v>0</v>
      </c>
      <c r="X27" s="92">
        <f t="shared" si="6"/>
        <v>0</v>
      </c>
      <c r="Y27" s="95">
        <v>38853</v>
      </c>
      <c r="Z27" s="95">
        <v>42363</v>
      </c>
      <c r="AA27" s="92">
        <f t="shared" si="7"/>
        <v>0.917144678138942</v>
      </c>
      <c r="AB27" s="95">
        <v>0</v>
      </c>
      <c r="AC27" s="95">
        <v>87432</v>
      </c>
      <c r="AD27" s="92">
        <f t="shared" si="8"/>
        <v>0</v>
      </c>
      <c r="AE27" s="94">
        <v>0</v>
      </c>
      <c r="AF27" s="95">
        <v>183284</v>
      </c>
      <c r="AG27" s="104">
        <f t="shared" si="9"/>
        <v>0</v>
      </c>
    </row>
    <row r="28" spans="1:33" s="12" customFormat="1" ht="12.75">
      <c r="A28" s="24" t="s">
        <v>621</v>
      </c>
      <c r="B28" s="72" t="s">
        <v>395</v>
      </c>
      <c r="C28" s="26" t="s">
        <v>396</v>
      </c>
      <c r="D28" s="39">
        <v>124589701</v>
      </c>
      <c r="E28" s="40">
        <v>340519125</v>
      </c>
      <c r="F28" s="92">
        <f t="shared" si="0"/>
        <v>0.36588165495844027</v>
      </c>
      <c r="G28" s="93">
        <v>148304418</v>
      </c>
      <c r="H28" s="94">
        <v>341052342</v>
      </c>
      <c r="I28" s="92">
        <f t="shared" si="1"/>
        <v>0.4348435701403276</v>
      </c>
      <c r="J28" s="94">
        <v>148304418</v>
      </c>
      <c r="K28" s="94">
        <v>294757642</v>
      </c>
      <c r="L28" s="92">
        <f t="shared" si="2"/>
        <v>0.5031401967858055</v>
      </c>
      <c r="M28" s="94">
        <v>148304418</v>
      </c>
      <c r="N28" s="94">
        <v>124589701</v>
      </c>
      <c r="O28" s="92">
        <f t="shared" si="3"/>
        <v>1.1903425147476676</v>
      </c>
      <c r="P28" s="94">
        <v>0</v>
      </c>
      <c r="Q28" s="94">
        <v>0</v>
      </c>
      <c r="R28" s="92">
        <f t="shared" si="4"/>
        <v>0</v>
      </c>
      <c r="S28" s="95">
        <v>0</v>
      </c>
      <c r="T28" s="96">
        <v>0</v>
      </c>
      <c r="U28" s="92">
        <f t="shared" si="5"/>
        <v>0</v>
      </c>
      <c r="V28" s="95">
        <v>0</v>
      </c>
      <c r="W28" s="96">
        <v>0</v>
      </c>
      <c r="X28" s="92">
        <f t="shared" si="6"/>
        <v>0</v>
      </c>
      <c r="Y28" s="95">
        <v>0</v>
      </c>
      <c r="Z28" s="95">
        <v>0</v>
      </c>
      <c r="AA28" s="92">
        <f t="shared" si="7"/>
        <v>0</v>
      </c>
      <c r="AB28" s="95">
        <v>0</v>
      </c>
      <c r="AC28" s="95">
        <v>64233890</v>
      </c>
      <c r="AD28" s="92">
        <f t="shared" si="8"/>
        <v>0</v>
      </c>
      <c r="AE28" s="94">
        <v>0</v>
      </c>
      <c r="AF28" s="95">
        <v>341052342</v>
      </c>
      <c r="AG28" s="104">
        <f t="shared" si="9"/>
        <v>0</v>
      </c>
    </row>
    <row r="29" spans="1:33" s="12" customFormat="1" ht="12.75">
      <c r="A29" s="24" t="s">
        <v>621</v>
      </c>
      <c r="B29" s="72" t="s">
        <v>397</v>
      </c>
      <c r="C29" s="26" t="s">
        <v>398</v>
      </c>
      <c r="D29" s="39">
        <v>414902000</v>
      </c>
      <c r="E29" s="40">
        <v>810158000</v>
      </c>
      <c r="F29" s="92">
        <f t="shared" si="0"/>
        <v>0.512124795410278</v>
      </c>
      <c r="G29" s="93">
        <v>178373000</v>
      </c>
      <c r="H29" s="94">
        <v>540084000</v>
      </c>
      <c r="I29" s="92">
        <f t="shared" si="1"/>
        <v>0.3302689951933403</v>
      </c>
      <c r="J29" s="94">
        <v>178373000</v>
      </c>
      <c r="K29" s="94">
        <v>475084000</v>
      </c>
      <c r="L29" s="92">
        <f t="shared" si="2"/>
        <v>0.37545570888516555</v>
      </c>
      <c r="M29" s="94">
        <v>178373000</v>
      </c>
      <c r="N29" s="94">
        <v>414902000</v>
      </c>
      <c r="O29" s="92">
        <f t="shared" si="3"/>
        <v>0.4299159801591701</v>
      </c>
      <c r="P29" s="94">
        <v>0</v>
      </c>
      <c r="Q29" s="94">
        <v>0</v>
      </c>
      <c r="R29" s="92">
        <f t="shared" si="4"/>
        <v>0</v>
      </c>
      <c r="S29" s="95">
        <v>0</v>
      </c>
      <c r="T29" s="96">
        <v>0</v>
      </c>
      <c r="U29" s="92">
        <f t="shared" si="5"/>
        <v>0</v>
      </c>
      <c r="V29" s="95">
        <v>0</v>
      </c>
      <c r="W29" s="96">
        <v>0</v>
      </c>
      <c r="X29" s="92">
        <f t="shared" si="6"/>
        <v>0</v>
      </c>
      <c r="Y29" s="95">
        <v>0</v>
      </c>
      <c r="Z29" s="95">
        <v>0</v>
      </c>
      <c r="AA29" s="92">
        <f t="shared" si="7"/>
        <v>0</v>
      </c>
      <c r="AB29" s="95">
        <v>0</v>
      </c>
      <c r="AC29" s="95">
        <v>17500000</v>
      </c>
      <c r="AD29" s="92">
        <f t="shared" si="8"/>
        <v>0</v>
      </c>
      <c r="AE29" s="94">
        <v>0</v>
      </c>
      <c r="AF29" s="95">
        <v>540084000</v>
      </c>
      <c r="AG29" s="104">
        <f t="shared" si="9"/>
        <v>0</v>
      </c>
    </row>
    <row r="30" spans="1:33" s="12" customFormat="1" ht="12.75">
      <c r="A30" s="24" t="s">
        <v>622</v>
      </c>
      <c r="B30" s="72" t="s">
        <v>574</v>
      </c>
      <c r="C30" s="26" t="s">
        <v>575</v>
      </c>
      <c r="D30" s="39">
        <v>24801465</v>
      </c>
      <c r="E30" s="40">
        <v>192781465</v>
      </c>
      <c r="F30" s="92">
        <f t="shared" si="0"/>
        <v>0.1286506718890221</v>
      </c>
      <c r="G30" s="93">
        <v>71265916</v>
      </c>
      <c r="H30" s="94">
        <v>122573154</v>
      </c>
      <c r="I30" s="92">
        <f t="shared" si="1"/>
        <v>0.5814153725700817</v>
      </c>
      <c r="J30" s="94">
        <v>71265916</v>
      </c>
      <c r="K30" s="94">
        <v>122573154</v>
      </c>
      <c r="L30" s="92">
        <f t="shared" si="2"/>
        <v>0.5814153725700817</v>
      </c>
      <c r="M30" s="94">
        <v>71265916</v>
      </c>
      <c r="N30" s="94">
        <v>24801465</v>
      </c>
      <c r="O30" s="92">
        <f t="shared" si="3"/>
        <v>2.8734559027057474</v>
      </c>
      <c r="P30" s="94">
        <v>38047065</v>
      </c>
      <c r="Q30" s="94">
        <v>40047065</v>
      </c>
      <c r="R30" s="92">
        <f t="shared" si="4"/>
        <v>0.9500587621090335</v>
      </c>
      <c r="S30" s="95">
        <v>0</v>
      </c>
      <c r="T30" s="96">
        <v>40047065</v>
      </c>
      <c r="U30" s="92">
        <f t="shared" si="5"/>
        <v>0</v>
      </c>
      <c r="V30" s="95">
        <v>0</v>
      </c>
      <c r="W30" s="96">
        <v>0</v>
      </c>
      <c r="X30" s="92">
        <f t="shared" si="6"/>
        <v>0</v>
      </c>
      <c r="Y30" s="95">
        <v>40047065</v>
      </c>
      <c r="Z30" s="95">
        <v>40047065</v>
      </c>
      <c r="AA30" s="92">
        <f t="shared" si="7"/>
        <v>1</v>
      </c>
      <c r="AB30" s="95">
        <v>0</v>
      </c>
      <c r="AC30" s="95">
        <v>0</v>
      </c>
      <c r="AD30" s="92">
        <f t="shared" si="8"/>
        <v>0</v>
      </c>
      <c r="AE30" s="94">
        <v>0</v>
      </c>
      <c r="AF30" s="95">
        <v>122573154</v>
      </c>
      <c r="AG30" s="104">
        <f t="shared" si="9"/>
        <v>0</v>
      </c>
    </row>
    <row r="31" spans="1:33" s="65" customFormat="1" ht="12.75">
      <c r="A31" s="73"/>
      <c r="B31" s="74" t="s">
        <v>664</v>
      </c>
      <c r="C31" s="20"/>
      <c r="D31" s="41">
        <f>SUM(N25:N30)</f>
        <v>1569110495</v>
      </c>
      <c r="E31" s="42">
        <f>SUM(E25:E30)</f>
        <v>2677234349</v>
      </c>
      <c r="F31" s="97">
        <f t="shared" si="0"/>
        <v>0.5860938156519969</v>
      </c>
      <c r="G31" s="98">
        <f>SUM(G25:G30)</f>
        <v>810266481</v>
      </c>
      <c r="H31" s="99">
        <f>SUM(H25:H30)</f>
        <v>2322276801</v>
      </c>
      <c r="I31" s="97">
        <f t="shared" si="1"/>
        <v>0.34891037995603696</v>
      </c>
      <c r="J31" s="99">
        <f>SUM(J25:J30)</f>
        <v>810266481</v>
      </c>
      <c r="K31" s="99">
        <f>SUM(K25:K30)</f>
        <v>1855609380</v>
      </c>
      <c r="L31" s="97">
        <f t="shared" si="2"/>
        <v>0.4366578924062132</v>
      </c>
      <c r="M31" s="99">
        <f>SUM(M25:M30)</f>
        <v>810266481</v>
      </c>
      <c r="N31" s="99">
        <f>SUM(N25:N30)</f>
        <v>1569110495</v>
      </c>
      <c r="O31" s="97">
        <f t="shared" si="3"/>
        <v>0.516385865483616</v>
      </c>
      <c r="P31" s="99">
        <f>SUM(P25:P30)</f>
        <v>162672471</v>
      </c>
      <c r="Q31" s="99">
        <f>SUM(Q25:Q30)</f>
        <v>740400869</v>
      </c>
      <c r="R31" s="97">
        <f t="shared" si="4"/>
        <v>0.21970864407507873</v>
      </c>
      <c r="S31" s="102">
        <f>SUM(S25:S30)</f>
        <v>33094909</v>
      </c>
      <c r="T31" s="103">
        <f>SUM(T25:T30)</f>
        <v>740400869</v>
      </c>
      <c r="U31" s="97">
        <f t="shared" si="5"/>
        <v>0.0446986360843939</v>
      </c>
      <c r="V31" s="102">
        <f>SUM(V25:V30)</f>
        <v>33094909</v>
      </c>
      <c r="W31" s="103">
        <f>SUM(W25:W30)</f>
        <v>5915168392</v>
      </c>
      <c r="X31" s="97">
        <f t="shared" si="6"/>
        <v>0.005594922546035947</v>
      </c>
      <c r="Y31" s="102">
        <f>SUM(Y25:Y30)</f>
        <v>226963731</v>
      </c>
      <c r="Z31" s="102">
        <f>SUM(Z25:Z30)</f>
        <v>740400869</v>
      </c>
      <c r="AA31" s="97">
        <f t="shared" si="7"/>
        <v>0.30654168640636753</v>
      </c>
      <c r="AB31" s="102">
        <f>SUM(AB25:AB30)</f>
        <v>108423426</v>
      </c>
      <c r="AC31" s="102">
        <f>SUM(AC25:AC30)</f>
        <v>695462332</v>
      </c>
      <c r="AD31" s="97">
        <f t="shared" si="8"/>
        <v>0.15590121996715128</v>
      </c>
      <c r="AE31" s="99">
        <f>SUM(AE25:AE30)</f>
        <v>280559608</v>
      </c>
      <c r="AF31" s="102">
        <f>SUM(AF25:AF30)</f>
        <v>2322276801</v>
      </c>
      <c r="AG31" s="106">
        <f t="shared" si="9"/>
        <v>0.12081230277079275</v>
      </c>
    </row>
    <row r="32" spans="1:33" s="65" customFormat="1" ht="12.75">
      <c r="A32" s="73"/>
      <c r="B32" s="74" t="s">
        <v>665</v>
      </c>
      <c r="C32" s="20"/>
      <c r="D32" s="41">
        <f>SUM(N8:N15,N17:N23,N25:N30)</f>
        <v>5083382670</v>
      </c>
      <c r="E32" s="42">
        <f>SUM(E8:E15,E17:E23,E25:E30)</f>
        <v>7880500593</v>
      </c>
      <c r="F32" s="97">
        <f t="shared" si="0"/>
        <v>0.645058344962934</v>
      </c>
      <c r="G32" s="98">
        <f>SUM(G8:G15,G17:G23,G25:G30)</f>
        <v>2292539682</v>
      </c>
      <c r="H32" s="99">
        <f>SUM(H8:H15,H17:H23,H25:H30)</f>
        <v>7767890315</v>
      </c>
      <c r="I32" s="97">
        <f t="shared" si="1"/>
        <v>0.2951302849337414</v>
      </c>
      <c r="J32" s="99">
        <f>SUM(J8:J15,J17:J23,J25:J30)</f>
        <v>2292539682</v>
      </c>
      <c r="K32" s="99">
        <f>SUM(K8:K15,K17:K23,K25:K30)</f>
        <v>6066618325</v>
      </c>
      <c r="L32" s="97">
        <f t="shared" si="2"/>
        <v>0.377894167588003</v>
      </c>
      <c r="M32" s="99">
        <f>SUM(M8:M15,M17:M23,M25:M30)</f>
        <v>2292539682</v>
      </c>
      <c r="N32" s="99">
        <f>SUM(N8:N15,N17:N23,N25:N30)</f>
        <v>5083382670</v>
      </c>
      <c r="O32" s="97">
        <f t="shared" si="3"/>
        <v>0.4509870357645139</v>
      </c>
      <c r="P32" s="99">
        <f>SUM(P8:P15,P17:P23,P25:P30)</f>
        <v>630988653</v>
      </c>
      <c r="Q32" s="99">
        <f>SUM(Q8:Q15,Q17:Q23,Q25:Q30)</f>
        <v>1700501301</v>
      </c>
      <c r="R32" s="97">
        <f t="shared" si="4"/>
        <v>0.37106037650717444</v>
      </c>
      <c r="S32" s="102">
        <f>SUM(S8:S15,S17:S23,S25:S30)</f>
        <v>156385909</v>
      </c>
      <c r="T32" s="103">
        <f>SUM(T8:T15,T17:T23,T25:T30)</f>
        <v>1700501301</v>
      </c>
      <c r="U32" s="97">
        <f t="shared" si="5"/>
        <v>0.09196459238698342</v>
      </c>
      <c r="V32" s="102">
        <f>SUM(V8:V15,V17:V23,V25:V30)</f>
        <v>156385909</v>
      </c>
      <c r="W32" s="103">
        <f>SUM(W8:W15,W17:W23,W25:W30)</f>
        <v>14614261822</v>
      </c>
      <c r="X32" s="97">
        <f t="shared" si="6"/>
        <v>0.010700910583426114</v>
      </c>
      <c r="Y32" s="102">
        <f>SUM(Y8:Y15,Y17:Y23,Y25:Y30)</f>
        <v>861301678</v>
      </c>
      <c r="Z32" s="102">
        <f>SUM(Z8:Z15,Z17:Z23,Z25:Z30)</f>
        <v>1664079879</v>
      </c>
      <c r="AA32" s="97">
        <f t="shared" si="7"/>
        <v>0.517584335264954</v>
      </c>
      <c r="AB32" s="102">
        <f>SUM(AB8:AB15,AB17:AB23,AB25:AB30)</f>
        <v>257101238</v>
      </c>
      <c r="AC32" s="102">
        <f>SUM(AC8:AC15,AC17:AC23,AC25:AC30)</f>
        <v>3000908079</v>
      </c>
      <c r="AD32" s="97">
        <f t="shared" si="8"/>
        <v>0.08567447960141268</v>
      </c>
      <c r="AE32" s="99">
        <f>SUM(AE8:AE15,AE17:AE23,AE25:AE30)</f>
        <v>664633946</v>
      </c>
      <c r="AF32" s="102">
        <f>SUM(AF8:AF15,AF17:AF23,AF25:AF30)</f>
        <v>7767890315</v>
      </c>
      <c r="AG32" s="106">
        <f t="shared" si="9"/>
        <v>0.08556170582333976</v>
      </c>
    </row>
    <row r="33" spans="1:33" s="12" customFormat="1" ht="12.75">
      <c r="A33" s="75"/>
      <c r="B33" s="76"/>
      <c r="C33" s="77"/>
      <c r="D33" s="78"/>
      <c r="E33" s="79"/>
      <c r="F33" s="80"/>
      <c r="G33" s="81"/>
      <c r="H33" s="79"/>
      <c r="I33" s="80"/>
      <c r="J33" s="79"/>
      <c r="K33" s="79"/>
      <c r="L33" s="80"/>
      <c r="M33" s="79"/>
      <c r="N33" s="79"/>
      <c r="O33" s="80"/>
      <c r="P33" s="79"/>
      <c r="Q33" s="79"/>
      <c r="R33" s="80"/>
      <c r="S33" s="79"/>
      <c r="T33" s="81"/>
      <c r="U33" s="80"/>
      <c r="V33" s="79"/>
      <c r="W33" s="81"/>
      <c r="X33" s="80"/>
      <c r="Y33" s="79"/>
      <c r="Z33" s="79"/>
      <c r="AA33" s="80"/>
      <c r="AB33" s="79"/>
      <c r="AC33" s="79"/>
      <c r="AD33" s="80"/>
      <c r="AE33" s="79"/>
      <c r="AF33" s="79"/>
      <c r="AG33" s="80"/>
    </row>
    <row r="34" spans="1:33" s="12" customFormat="1" ht="13.5" customHeight="1">
      <c r="A34" s="36"/>
      <c r="B34" s="112" t="s">
        <v>46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34:AG34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700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6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666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621</v>
      </c>
      <c r="B8" s="72" t="s">
        <v>445</v>
      </c>
      <c r="C8" s="26" t="s">
        <v>446</v>
      </c>
      <c r="D8" s="39">
        <v>46677469</v>
      </c>
      <c r="E8" s="40">
        <v>53509469</v>
      </c>
      <c r="F8" s="92">
        <f>IF($E8=0,0,$N8/$E8)</f>
        <v>0.8723216632929024</v>
      </c>
      <c r="G8" s="93">
        <v>18921657</v>
      </c>
      <c r="H8" s="94">
        <v>55462186</v>
      </c>
      <c r="I8" s="92">
        <f>IF($AF8=0,0,$M8/$AF8)</f>
        <v>0.3411632026188077</v>
      </c>
      <c r="J8" s="94">
        <v>18921657</v>
      </c>
      <c r="K8" s="94">
        <v>55462186</v>
      </c>
      <c r="L8" s="92">
        <f>IF($K8=0,0,$M8/$K8)</f>
        <v>0.3411632026188077</v>
      </c>
      <c r="M8" s="94">
        <v>18921657</v>
      </c>
      <c r="N8" s="94">
        <v>46677469</v>
      </c>
      <c r="O8" s="92">
        <f>IF($N8=0,0,$M8/$N8)</f>
        <v>0.40537024404643707</v>
      </c>
      <c r="P8" s="94">
        <v>0</v>
      </c>
      <c r="Q8" s="94">
        <v>0</v>
      </c>
      <c r="R8" s="92">
        <f>IF($T8=0,0,$P8/$T8)</f>
        <v>0</v>
      </c>
      <c r="S8" s="95">
        <v>0</v>
      </c>
      <c r="T8" s="96">
        <v>0</v>
      </c>
      <c r="U8" s="92">
        <f>IF($T8=0,0,$V8/$T8)</f>
        <v>0</v>
      </c>
      <c r="V8" s="95">
        <v>0</v>
      </c>
      <c r="W8" s="96">
        <v>0</v>
      </c>
      <c r="X8" s="92">
        <f>IF($W8=0,0,$V8/$W8)</f>
        <v>0</v>
      </c>
      <c r="Y8" s="95">
        <v>0</v>
      </c>
      <c r="Z8" s="95">
        <v>0</v>
      </c>
      <c r="AA8" s="92">
        <f>IF($Z8=0,0,$Y8/$Z8)</f>
        <v>0</v>
      </c>
      <c r="AB8" s="94">
        <v>0</v>
      </c>
      <c r="AC8" s="95">
        <v>0</v>
      </c>
      <c r="AD8" s="92">
        <f>IF($AC8=0,0,$AB8/$AC8)</f>
        <v>0</v>
      </c>
      <c r="AE8" s="94">
        <v>0</v>
      </c>
      <c r="AF8" s="95">
        <v>55462186</v>
      </c>
      <c r="AG8" s="92">
        <f>IF($AF8=0,0,$AE8/$AF8)</f>
        <v>0</v>
      </c>
    </row>
    <row r="9" spans="1:33" s="12" customFormat="1" ht="12.75">
      <c r="A9" s="24" t="s">
        <v>621</v>
      </c>
      <c r="B9" s="72" t="s">
        <v>447</v>
      </c>
      <c r="C9" s="26" t="s">
        <v>448</v>
      </c>
      <c r="D9" s="39">
        <v>93918183</v>
      </c>
      <c r="E9" s="40">
        <v>147669079</v>
      </c>
      <c r="F9" s="92">
        <f>IF($E9=0,0,$N9/$E9)</f>
        <v>0.6360043933097193</v>
      </c>
      <c r="G9" s="93">
        <v>47618686</v>
      </c>
      <c r="H9" s="94">
        <v>147669079</v>
      </c>
      <c r="I9" s="92">
        <f>IF($AF9=0,0,$M9/$AF9)</f>
        <v>0.322468903594909</v>
      </c>
      <c r="J9" s="94">
        <v>47618686</v>
      </c>
      <c r="K9" s="94">
        <v>114955619</v>
      </c>
      <c r="L9" s="92">
        <f>IF($K9=0,0,$M9/$K9)</f>
        <v>0.4142353928780115</v>
      </c>
      <c r="M9" s="94">
        <v>47618686</v>
      </c>
      <c r="N9" s="94">
        <v>93918183</v>
      </c>
      <c r="O9" s="92">
        <f>IF($N9=0,0,$M9/$N9)</f>
        <v>0.5070230756061369</v>
      </c>
      <c r="P9" s="94">
        <v>17372580</v>
      </c>
      <c r="Q9" s="94">
        <v>20855250</v>
      </c>
      <c r="R9" s="92">
        <f>IF($T9=0,0,$P9/$T9)</f>
        <v>0.8330075160930701</v>
      </c>
      <c r="S9" s="95">
        <v>15286000</v>
      </c>
      <c r="T9" s="96">
        <v>20855250</v>
      </c>
      <c r="U9" s="92">
        <f>IF($T9=0,0,$V9/$T9)</f>
        <v>0.7329569293103655</v>
      </c>
      <c r="V9" s="95">
        <v>15286000</v>
      </c>
      <c r="W9" s="96">
        <v>0</v>
      </c>
      <c r="X9" s="92">
        <f>IF($W9=0,0,$V9/$W9)</f>
        <v>0</v>
      </c>
      <c r="Y9" s="95">
        <v>3066645</v>
      </c>
      <c r="Z9" s="95">
        <v>35593047</v>
      </c>
      <c r="AA9" s="92">
        <f>IF($Z9=0,0,$Y9/$Z9)</f>
        <v>0.0861585410206662</v>
      </c>
      <c r="AB9" s="94">
        <v>0</v>
      </c>
      <c r="AC9" s="95">
        <v>54844980</v>
      </c>
      <c r="AD9" s="92">
        <f>IF($AC9=0,0,$AB9/$AC9)</f>
        <v>0</v>
      </c>
      <c r="AE9" s="94">
        <v>0</v>
      </c>
      <c r="AF9" s="95">
        <v>147669079</v>
      </c>
      <c r="AG9" s="92">
        <f>IF($AF9=0,0,$AE9/$AF9)</f>
        <v>0</v>
      </c>
    </row>
    <row r="10" spans="1:33" s="12" customFormat="1" ht="12.75">
      <c r="A10" s="24" t="s">
        <v>621</v>
      </c>
      <c r="B10" s="72" t="s">
        <v>449</v>
      </c>
      <c r="C10" s="26" t="s">
        <v>450</v>
      </c>
      <c r="D10" s="39">
        <v>120633379</v>
      </c>
      <c r="E10" s="40">
        <v>139347811</v>
      </c>
      <c r="F10" s="92">
        <f aca="true" t="shared" si="0" ref="F10:F45">IF($E10=0,0,$N10/$E10)</f>
        <v>0.8656998494221054</v>
      </c>
      <c r="G10" s="93">
        <v>47271452</v>
      </c>
      <c r="H10" s="94">
        <v>139346454</v>
      </c>
      <c r="I10" s="92">
        <f aca="true" t="shared" si="1" ref="I10:I45">IF($AF10=0,0,$M10/$AF10)</f>
        <v>0.3392368491845512</v>
      </c>
      <c r="J10" s="94">
        <v>47271452</v>
      </c>
      <c r="K10" s="94">
        <v>103646454</v>
      </c>
      <c r="L10" s="92">
        <f aca="true" t="shared" si="2" ref="L10:L45">IF($K10=0,0,$M10/$K10)</f>
        <v>0.45608363987059314</v>
      </c>
      <c r="M10" s="94">
        <v>47271452</v>
      </c>
      <c r="N10" s="94">
        <v>120633379</v>
      </c>
      <c r="O10" s="92">
        <f aca="true" t="shared" si="3" ref="O10:O45">IF($N10=0,0,$M10/$N10)</f>
        <v>0.39186046508736194</v>
      </c>
      <c r="P10" s="94">
        <v>21784490</v>
      </c>
      <c r="Q10" s="94">
        <v>48211794</v>
      </c>
      <c r="R10" s="92">
        <f aca="true" t="shared" si="4" ref="R10:R45">IF($T10=0,0,$P10/$T10)</f>
        <v>0.4518498108574844</v>
      </c>
      <c r="S10" s="95">
        <v>350000</v>
      </c>
      <c r="T10" s="96">
        <v>48211794</v>
      </c>
      <c r="U10" s="92">
        <f aca="true" t="shared" si="5" ref="U10:U45">IF($T10=0,0,$V10/$T10)</f>
        <v>0.007259634437166972</v>
      </c>
      <c r="V10" s="95">
        <v>350000</v>
      </c>
      <c r="W10" s="96">
        <v>0</v>
      </c>
      <c r="X10" s="92">
        <f aca="true" t="shared" si="6" ref="X10:X45">IF($W10=0,0,$V10/$W10)</f>
        <v>0</v>
      </c>
      <c r="Y10" s="95">
        <v>45341794</v>
      </c>
      <c r="Z10" s="95">
        <v>47561794</v>
      </c>
      <c r="AA10" s="92">
        <f aca="true" t="shared" si="7" ref="AA10:AA45">IF($Z10=0,0,$Y10/$Z10)</f>
        <v>0.9533238800874501</v>
      </c>
      <c r="AB10" s="94">
        <v>0</v>
      </c>
      <c r="AC10" s="95">
        <v>90041379</v>
      </c>
      <c r="AD10" s="92">
        <f aca="true" t="shared" si="8" ref="AD10:AD45">IF($AC10=0,0,$AB10/$AC10)</f>
        <v>0</v>
      </c>
      <c r="AE10" s="94">
        <v>0</v>
      </c>
      <c r="AF10" s="95">
        <v>139346454</v>
      </c>
      <c r="AG10" s="92">
        <f aca="true" t="shared" si="9" ref="AG10:AG45">IF($AF10=0,0,$AE10/$AF10)</f>
        <v>0</v>
      </c>
    </row>
    <row r="11" spans="1:33" s="12" customFormat="1" ht="12.75">
      <c r="A11" s="24" t="s">
        <v>622</v>
      </c>
      <c r="B11" s="72" t="s">
        <v>600</v>
      </c>
      <c r="C11" s="26" t="s">
        <v>601</v>
      </c>
      <c r="D11" s="39">
        <v>71601558</v>
      </c>
      <c r="E11" s="40">
        <v>163580908</v>
      </c>
      <c r="F11" s="92">
        <f t="shared" si="0"/>
        <v>0.4377134157978876</v>
      </c>
      <c r="G11" s="93">
        <v>44806947</v>
      </c>
      <c r="H11" s="94">
        <v>111030479</v>
      </c>
      <c r="I11" s="92">
        <f t="shared" si="1"/>
        <v>0.4035553786992129</v>
      </c>
      <c r="J11" s="94">
        <v>44806947</v>
      </c>
      <c r="K11" s="94">
        <v>111030479</v>
      </c>
      <c r="L11" s="92">
        <f t="shared" si="2"/>
        <v>0.4035553786992129</v>
      </c>
      <c r="M11" s="94">
        <v>44806947</v>
      </c>
      <c r="N11" s="94">
        <v>71601558</v>
      </c>
      <c r="O11" s="92">
        <f t="shared" si="3"/>
        <v>0.625781732291356</v>
      </c>
      <c r="P11" s="94">
        <v>0</v>
      </c>
      <c r="Q11" s="94">
        <v>0</v>
      </c>
      <c r="R11" s="92">
        <f t="shared" si="4"/>
        <v>0</v>
      </c>
      <c r="S11" s="95">
        <v>0</v>
      </c>
      <c r="T11" s="96">
        <v>0</v>
      </c>
      <c r="U11" s="92">
        <f t="shared" si="5"/>
        <v>0</v>
      </c>
      <c r="V11" s="95">
        <v>0</v>
      </c>
      <c r="W11" s="96">
        <v>81876000</v>
      </c>
      <c r="X11" s="92">
        <f t="shared" si="6"/>
        <v>0</v>
      </c>
      <c r="Y11" s="95">
        <v>5400000</v>
      </c>
      <c r="Z11" s="95">
        <v>5400000</v>
      </c>
      <c r="AA11" s="92">
        <f t="shared" si="7"/>
        <v>1</v>
      </c>
      <c r="AB11" s="94">
        <v>2370000</v>
      </c>
      <c r="AC11" s="95">
        <v>11223350</v>
      </c>
      <c r="AD11" s="92">
        <f t="shared" si="8"/>
        <v>0.21116689758405466</v>
      </c>
      <c r="AE11" s="94">
        <v>11650000</v>
      </c>
      <c r="AF11" s="95">
        <v>111030479</v>
      </c>
      <c r="AG11" s="92">
        <f t="shared" si="9"/>
        <v>0.10492614374833058</v>
      </c>
    </row>
    <row r="12" spans="1:33" s="65" customFormat="1" ht="12.75">
      <c r="A12" s="73"/>
      <c r="B12" s="74" t="s">
        <v>667</v>
      </c>
      <c r="C12" s="20"/>
      <c r="D12" s="41">
        <f>SUM(N8:N11)</f>
        <v>332830589</v>
      </c>
      <c r="E12" s="42">
        <f>SUM(E8:E11)</f>
        <v>504107267</v>
      </c>
      <c r="F12" s="97">
        <f t="shared" si="0"/>
        <v>0.6602376335114407</v>
      </c>
      <c r="G12" s="98">
        <f>SUM(G8:G11)</f>
        <v>158618742</v>
      </c>
      <c r="H12" s="99">
        <f>SUM(H8:H11)</f>
        <v>453508198</v>
      </c>
      <c r="I12" s="97">
        <f t="shared" si="1"/>
        <v>0.34975937083280684</v>
      </c>
      <c r="J12" s="99">
        <f>SUM(J8:J11)</f>
        <v>158618742</v>
      </c>
      <c r="K12" s="99">
        <f>SUM(K8:K11)</f>
        <v>385094738</v>
      </c>
      <c r="L12" s="97">
        <f t="shared" si="2"/>
        <v>0.41189537624894784</v>
      </c>
      <c r="M12" s="99">
        <f>SUM(M8:M11)</f>
        <v>158618742</v>
      </c>
      <c r="N12" s="99">
        <f>SUM(N8:N11)</f>
        <v>332830589</v>
      </c>
      <c r="O12" s="97">
        <f t="shared" si="3"/>
        <v>0.4765750121603156</v>
      </c>
      <c r="P12" s="99">
        <f>SUM(P8:P11)</f>
        <v>39157070</v>
      </c>
      <c r="Q12" s="99">
        <f>SUM(Q8:Q11)</f>
        <v>69067044</v>
      </c>
      <c r="R12" s="97">
        <f t="shared" si="4"/>
        <v>0.5669428968177644</v>
      </c>
      <c r="S12" s="102">
        <f>SUM(S8:S11)</f>
        <v>15636000</v>
      </c>
      <c r="T12" s="103">
        <f>SUM(T8:T11)</f>
        <v>69067044</v>
      </c>
      <c r="U12" s="97">
        <f t="shared" si="5"/>
        <v>0.22638872455580986</v>
      </c>
      <c r="V12" s="102">
        <f>SUM(V8:V11)</f>
        <v>15636000</v>
      </c>
      <c r="W12" s="103">
        <f>SUM(W8:W11)</f>
        <v>81876000</v>
      </c>
      <c r="X12" s="97">
        <f t="shared" si="6"/>
        <v>0.19097171332258536</v>
      </c>
      <c r="Y12" s="102">
        <f>SUM(Y8:Y11)</f>
        <v>53808439</v>
      </c>
      <c r="Z12" s="102">
        <f>SUM(Z8:Z11)</f>
        <v>88554841</v>
      </c>
      <c r="AA12" s="97">
        <f t="shared" si="7"/>
        <v>0.6076284299352985</v>
      </c>
      <c r="AB12" s="99">
        <f>SUM(AB8:AB11)</f>
        <v>2370000</v>
      </c>
      <c r="AC12" s="102">
        <f>SUM(AC8:AC11)</f>
        <v>156109709</v>
      </c>
      <c r="AD12" s="97">
        <f t="shared" si="8"/>
        <v>0.015181631015659634</v>
      </c>
      <c r="AE12" s="99">
        <f>SUM(AE8:AE11)</f>
        <v>11650000</v>
      </c>
      <c r="AF12" s="102">
        <f>SUM(AF8:AF11)</f>
        <v>453508198</v>
      </c>
      <c r="AG12" s="97">
        <f t="shared" si="9"/>
        <v>0.025688620517506058</v>
      </c>
    </row>
    <row r="13" spans="1:33" s="12" customFormat="1" ht="12.75">
      <c r="A13" s="24" t="s">
        <v>621</v>
      </c>
      <c r="B13" s="72" t="s">
        <v>399</v>
      </c>
      <c r="C13" s="26" t="s">
        <v>400</v>
      </c>
      <c r="D13" s="39">
        <v>40341309</v>
      </c>
      <c r="E13" s="40">
        <v>51793309</v>
      </c>
      <c r="F13" s="92">
        <f t="shared" si="0"/>
        <v>0.7788903582121003</v>
      </c>
      <c r="G13" s="93">
        <v>14488042</v>
      </c>
      <c r="H13" s="94">
        <v>51796653</v>
      </c>
      <c r="I13" s="92">
        <f t="shared" si="1"/>
        <v>0.2797100036560277</v>
      </c>
      <c r="J13" s="94">
        <v>14488042</v>
      </c>
      <c r="K13" s="94">
        <v>46155945</v>
      </c>
      <c r="L13" s="92">
        <f t="shared" si="2"/>
        <v>0.31389330236874147</v>
      </c>
      <c r="M13" s="94">
        <v>14488042</v>
      </c>
      <c r="N13" s="94">
        <v>40341309</v>
      </c>
      <c r="O13" s="92">
        <f t="shared" si="3"/>
        <v>0.3591366358488764</v>
      </c>
      <c r="P13" s="94">
        <v>0</v>
      </c>
      <c r="Q13" s="94">
        <v>0</v>
      </c>
      <c r="R13" s="92">
        <f t="shared" si="4"/>
        <v>0</v>
      </c>
      <c r="S13" s="95">
        <v>0</v>
      </c>
      <c r="T13" s="96">
        <v>0</v>
      </c>
      <c r="U13" s="92">
        <f t="shared" si="5"/>
        <v>0</v>
      </c>
      <c r="V13" s="95">
        <v>0</v>
      </c>
      <c r="W13" s="96">
        <v>0</v>
      </c>
      <c r="X13" s="92">
        <f t="shared" si="6"/>
        <v>0</v>
      </c>
      <c r="Y13" s="95">
        <v>5914000</v>
      </c>
      <c r="Z13" s="95">
        <v>5914000</v>
      </c>
      <c r="AA13" s="92">
        <f t="shared" si="7"/>
        <v>1</v>
      </c>
      <c r="AB13" s="94">
        <v>0</v>
      </c>
      <c r="AC13" s="95">
        <v>20194960</v>
      </c>
      <c r="AD13" s="92">
        <f t="shared" si="8"/>
        <v>0</v>
      </c>
      <c r="AE13" s="94">
        <v>0</v>
      </c>
      <c r="AF13" s="95">
        <v>51796653</v>
      </c>
      <c r="AG13" s="92">
        <f t="shared" si="9"/>
        <v>0</v>
      </c>
    </row>
    <row r="14" spans="1:33" s="12" customFormat="1" ht="12.75">
      <c r="A14" s="24" t="s">
        <v>621</v>
      </c>
      <c r="B14" s="72" t="s">
        <v>401</v>
      </c>
      <c r="C14" s="26" t="s">
        <v>402</v>
      </c>
      <c r="D14" s="39">
        <v>94429123</v>
      </c>
      <c r="E14" s="40">
        <v>124241123</v>
      </c>
      <c r="F14" s="92">
        <f t="shared" si="0"/>
        <v>0.760047242972844</v>
      </c>
      <c r="G14" s="93">
        <v>42213504</v>
      </c>
      <c r="H14" s="94">
        <v>123704725</v>
      </c>
      <c r="I14" s="92">
        <f t="shared" si="1"/>
        <v>0.3412440713157885</v>
      </c>
      <c r="J14" s="94">
        <v>42213504</v>
      </c>
      <c r="K14" s="94">
        <v>79041920</v>
      </c>
      <c r="L14" s="92">
        <f t="shared" si="2"/>
        <v>0.5340647595604965</v>
      </c>
      <c r="M14" s="94">
        <v>42213504</v>
      </c>
      <c r="N14" s="94">
        <v>94429123</v>
      </c>
      <c r="O14" s="92">
        <f t="shared" si="3"/>
        <v>0.44703903476896634</v>
      </c>
      <c r="P14" s="94">
        <v>1350000</v>
      </c>
      <c r="Q14" s="94">
        <v>23629000</v>
      </c>
      <c r="R14" s="92">
        <f t="shared" si="4"/>
        <v>0.057133183799568325</v>
      </c>
      <c r="S14" s="95">
        <v>1350000</v>
      </c>
      <c r="T14" s="96">
        <v>23629000</v>
      </c>
      <c r="U14" s="92">
        <f t="shared" si="5"/>
        <v>0.057133183799568325</v>
      </c>
      <c r="V14" s="95">
        <v>1350000</v>
      </c>
      <c r="W14" s="96">
        <v>0</v>
      </c>
      <c r="X14" s="92">
        <f t="shared" si="6"/>
        <v>0</v>
      </c>
      <c r="Y14" s="95">
        <v>18979000</v>
      </c>
      <c r="Z14" s="95">
        <v>23629000</v>
      </c>
      <c r="AA14" s="92">
        <f t="shared" si="7"/>
        <v>0.8032079224681535</v>
      </c>
      <c r="AB14" s="94">
        <v>0</v>
      </c>
      <c r="AC14" s="95">
        <v>71420786</v>
      </c>
      <c r="AD14" s="92">
        <f t="shared" si="8"/>
        <v>0</v>
      </c>
      <c r="AE14" s="94">
        <v>0</v>
      </c>
      <c r="AF14" s="95">
        <v>123704725</v>
      </c>
      <c r="AG14" s="92">
        <f t="shared" si="9"/>
        <v>0</v>
      </c>
    </row>
    <row r="15" spans="1:33" s="12" customFormat="1" ht="12.75">
      <c r="A15" s="24" t="s">
        <v>621</v>
      </c>
      <c r="B15" s="72" t="s">
        <v>403</v>
      </c>
      <c r="C15" s="26" t="s">
        <v>404</v>
      </c>
      <c r="D15" s="39">
        <v>23923996</v>
      </c>
      <c r="E15" s="40">
        <v>46603915</v>
      </c>
      <c r="F15" s="92">
        <f t="shared" si="0"/>
        <v>0.5133473443164592</v>
      </c>
      <c r="G15" s="93">
        <v>11920849</v>
      </c>
      <c r="H15" s="94">
        <v>31693601</v>
      </c>
      <c r="I15" s="92">
        <f t="shared" si="1"/>
        <v>0.37612794456521365</v>
      </c>
      <c r="J15" s="94">
        <v>11920849</v>
      </c>
      <c r="K15" s="94">
        <v>27773016</v>
      </c>
      <c r="L15" s="92">
        <f t="shared" si="2"/>
        <v>0.4292241433195444</v>
      </c>
      <c r="M15" s="94">
        <v>11920849</v>
      </c>
      <c r="N15" s="94">
        <v>23923996</v>
      </c>
      <c r="O15" s="92">
        <f t="shared" si="3"/>
        <v>0.4982800114161531</v>
      </c>
      <c r="P15" s="94">
        <v>0</v>
      </c>
      <c r="Q15" s="94">
        <v>0</v>
      </c>
      <c r="R15" s="92">
        <f t="shared" si="4"/>
        <v>0</v>
      </c>
      <c r="S15" s="95">
        <v>0</v>
      </c>
      <c r="T15" s="96">
        <v>0</v>
      </c>
      <c r="U15" s="92">
        <f t="shared" si="5"/>
        <v>0</v>
      </c>
      <c r="V15" s="95">
        <v>0</v>
      </c>
      <c r="W15" s="96">
        <v>0</v>
      </c>
      <c r="X15" s="92">
        <f t="shared" si="6"/>
        <v>0</v>
      </c>
      <c r="Y15" s="95">
        <v>0</v>
      </c>
      <c r="Z15" s="95">
        <v>0</v>
      </c>
      <c r="AA15" s="92">
        <f t="shared" si="7"/>
        <v>0</v>
      </c>
      <c r="AB15" s="94">
        <v>0</v>
      </c>
      <c r="AC15" s="95">
        <v>20019234</v>
      </c>
      <c r="AD15" s="92">
        <f t="shared" si="8"/>
        <v>0</v>
      </c>
      <c r="AE15" s="94">
        <v>0</v>
      </c>
      <c r="AF15" s="95">
        <v>31693601</v>
      </c>
      <c r="AG15" s="92">
        <f t="shared" si="9"/>
        <v>0</v>
      </c>
    </row>
    <row r="16" spans="1:33" s="12" customFormat="1" ht="12.75">
      <c r="A16" s="24" t="s">
        <v>621</v>
      </c>
      <c r="B16" s="72" t="s">
        <v>405</v>
      </c>
      <c r="C16" s="26" t="s">
        <v>406</v>
      </c>
      <c r="D16" s="39">
        <v>30148437</v>
      </c>
      <c r="E16" s="40">
        <v>48538437</v>
      </c>
      <c r="F16" s="92">
        <f t="shared" si="0"/>
        <v>0.6211250065592347</v>
      </c>
      <c r="G16" s="93">
        <v>18948951</v>
      </c>
      <c r="H16" s="94">
        <v>53522573</v>
      </c>
      <c r="I16" s="92">
        <f t="shared" si="1"/>
        <v>0.3540366230151155</v>
      </c>
      <c r="J16" s="94">
        <v>18948951</v>
      </c>
      <c r="K16" s="94">
        <v>45296813</v>
      </c>
      <c r="L16" s="92">
        <f t="shared" si="2"/>
        <v>0.4183285698267558</v>
      </c>
      <c r="M16" s="94">
        <v>18948951</v>
      </c>
      <c r="N16" s="94">
        <v>30148437</v>
      </c>
      <c r="O16" s="92">
        <f t="shared" si="3"/>
        <v>0.6285218368036791</v>
      </c>
      <c r="P16" s="94">
        <v>0</v>
      </c>
      <c r="Q16" s="94">
        <v>0</v>
      </c>
      <c r="R16" s="92">
        <f t="shared" si="4"/>
        <v>0</v>
      </c>
      <c r="S16" s="95">
        <v>0</v>
      </c>
      <c r="T16" s="96">
        <v>0</v>
      </c>
      <c r="U16" s="92">
        <f t="shared" si="5"/>
        <v>0</v>
      </c>
      <c r="V16" s="95">
        <v>0</v>
      </c>
      <c r="W16" s="96">
        <v>0</v>
      </c>
      <c r="X16" s="92">
        <f t="shared" si="6"/>
        <v>0</v>
      </c>
      <c r="Y16" s="95">
        <v>0</v>
      </c>
      <c r="Z16" s="95">
        <v>0</v>
      </c>
      <c r="AA16" s="92">
        <f t="shared" si="7"/>
        <v>0</v>
      </c>
      <c r="AB16" s="94">
        <v>0</v>
      </c>
      <c r="AC16" s="95">
        <v>23749205</v>
      </c>
      <c r="AD16" s="92">
        <f t="shared" si="8"/>
        <v>0</v>
      </c>
      <c r="AE16" s="94">
        <v>0</v>
      </c>
      <c r="AF16" s="95">
        <v>53522573</v>
      </c>
      <c r="AG16" s="92">
        <f t="shared" si="9"/>
        <v>0</v>
      </c>
    </row>
    <row r="17" spans="1:33" s="12" customFormat="1" ht="12.75">
      <c r="A17" s="24" t="s">
        <v>621</v>
      </c>
      <c r="B17" s="72" t="s">
        <v>407</v>
      </c>
      <c r="C17" s="26" t="s">
        <v>408</v>
      </c>
      <c r="D17" s="39">
        <v>18671570</v>
      </c>
      <c r="E17" s="40">
        <v>32560569</v>
      </c>
      <c r="F17" s="92">
        <f t="shared" si="0"/>
        <v>0.573441145945576</v>
      </c>
      <c r="G17" s="93">
        <v>14010046</v>
      </c>
      <c r="H17" s="94">
        <v>36199528</v>
      </c>
      <c r="I17" s="92">
        <f t="shared" si="1"/>
        <v>0.38702289156919395</v>
      </c>
      <c r="J17" s="94">
        <v>14010046</v>
      </c>
      <c r="K17" s="94">
        <v>32324528</v>
      </c>
      <c r="L17" s="92">
        <f t="shared" si="2"/>
        <v>0.433418424547452</v>
      </c>
      <c r="M17" s="94">
        <v>14010046</v>
      </c>
      <c r="N17" s="94">
        <v>18671570</v>
      </c>
      <c r="O17" s="92">
        <f t="shared" si="3"/>
        <v>0.7503410800484372</v>
      </c>
      <c r="P17" s="94">
        <v>0</v>
      </c>
      <c r="Q17" s="94">
        <v>0</v>
      </c>
      <c r="R17" s="92">
        <f t="shared" si="4"/>
        <v>0</v>
      </c>
      <c r="S17" s="95">
        <v>0</v>
      </c>
      <c r="T17" s="96">
        <v>0</v>
      </c>
      <c r="U17" s="92">
        <f t="shared" si="5"/>
        <v>0</v>
      </c>
      <c r="V17" s="95">
        <v>0</v>
      </c>
      <c r="W17" s="96">
        <v>4605630</v>
      </c>
      <c r="X17" s="92">
        <f t="shared" si="6"/>
        <v>0</v>
      </c>
      <c r="Y17" s="95">
        <v>0</v>
      </c>
      <c r="Z17" s="95">
        <v>0</v>
      </c>
      <c r="AA17" s="92">
        <f t="shared" si="7"/>
        <v>0</v>
      </c>
      <c r="AB17" s="94">
        <v>3539508</v>
      </c>
      <c r="AC17" s="95">
        <v>10417094</v>
      </c>
      <c r="AD17" s="92">
        <f t="shared" si="8"/>
        <v>0.3397788289133227</v>
      </c>
      <c r="AE17" s="94">
        <v>3147897</v>
      </c>
      <c r="AF17" s="95">
        <v>36199528</v>
      </c>
      <c r="AG17" s="92">
        <f t="shared" si="9"/>
        <v>0.08695961450105096</v>
      </c>
    </row>
    <row r="18" spans="1:33" s="12" customFormat="1" ht="12.75">
      <c r="A18" s="24" t="s">
        <v>621</v>
      </c>
      <c r="B18" s="72" t="s">
        <v>409</v>
      </c>
      <c r="C18" s="26" t="s">
        <v>410</v>
      </c>
      <c r="D18" s="39">
        <v>23837050</v>
      </c>
      <c r="E18" s="40">
        <v>47080970</v>
      </c>
      <c r="F18" s="92">
        <f t="shared" si="0"/>
        <v>0.506299041842171</v>
      </c>
      <c r="G18" s="93">
        <v>8080560</v>
      </c>
      <c r="H18" s="94">
        <v>35372230</v>
      </c>
      <c r="I18" s="92">
        <f t="shared" si="1"/>
        <v>0.22844361240442007</v>
      </c>
      <c r="J18" s="94">
        <v>8080560</v>
      </c>
      <c r="K18" s="94">
        <v>31117230</v>
      </c>
      <c r="L18" s="92">
        <f t="shared" si="2"/>
        <v>0.25968121198448574</v>
      </c>
      <c r="M18" s="94">
        <v>8080560</v>
      </c>
      <c r="N18" s="94">
        <v>23837050</v>
      </c>
      <c r="O18" s="92">
        <f t="shared" si="3"/>
        <v>0.3389916117976008</v>
      </c>
      <c r="P18" s="94">
        <v>0</v>
      </c>
      <c r="Q18" s="94">
        <v>12138000</v>
      </c>
      <c r="R18" s="92">
        <f t="shared" si="4"/>
        <v>0</v>
      </c>
      <c r="S18" s="95">
        <v>0</v>
      </c>
      <c r="T18" s="96">
        <v>12138000</v>
      </c>
      <c r="U18" s="92">
        <f t="shared" si="5"/>
        <v>0</v>
      </c>
      <c r="V18" s="95">
        <v>0</v>
      </c>
      <c r="W18" s="96">
        <v>66326827</v>
      </c>
      <c r="X18" s="92">
        <f t="shared" si="6"/>
        <v>0</v>
      </c>
      <c r="Y18" s="95">
        <v>9801000</v>
      </c>
      <c r="Z18" s="95">
        <v>12138000</v>
      </c>
      <c r="AA18" s="92">
        <f t="shared" si="7"/>
        <v>0.8074641621354424</v>
      </c>
      <c r="AB18" s="94">
        <v>8105426</v>
      </c>
      <c r="AC18" s="95">
        <v>8710720</v>
      </c>
      <c r="AD18" s="92">
        <f t="shared" si="8"/>
        <v>0.9305115995003858</v>
      </c>
      <c r="AE18" s="94">
        <v>6903527</v>
      </c>
      <c r="AF18" s="95">
        <v>35372230</v>
      </c>
      <c r="AG18" s="92">
        <f t="shared" si="9"/>
        <v>0.19516798912593297</v>
      </c>
    </row>
    <row r="19" spans="1:33" s="12" customFormat="1" ht="12.75">
      <c r="A19" s="24" t="s">
        <v>622</v>
      </c>
      <c r="B19" s="72" t="s">
        <v>610</v>
      </c>
      <c r="C19" s="26" t="s">
        <v>611</v>
      </c>
      <c r="D19" s="39">
        <v>11449485</v>
      </c>
      <c r="E19" s="40">
        <v>102032521</v>
      </c>
      <c r="F19" s="92">
        <f t="shared" si="0"/>
        <v>0.1122140753534846</v>
      </c>
      <c r="G19" s="93">
        <v>28931779</v>
      </c>
      <c r="H19" s="94">
        <v>105626522</v>
      </c>
      <c r="I19" s="92">
        <f t="shared" si="1"/>
        <v>0.27390638688264296</v>
      </c>
      <c r="J19" s="94">
        <v>28931779</v>
      </c>
      <c r="K19" s="94">
        <v>105466522</v>
      </c>
      <c r="L19" s="92">
        <f t="shared" si="2"/>
        <v>0.2743219217942922</v>
      </c>
      <c r="M19" s="94">
        <v>28931779</v>
      </c>
      <c r="N19" s="94">
        <v>11449485</v>
      </c>
      <c r="O19" s="92">
        <f t="shared" si="3"/>
        <v>2.526906581387722</v>
      </c>
      <c r="P19" s="94">
        <v>1837177</v>
      </c>
      <c r="Q19" s="94">
        <v>1837177</v>
      </c>
      <c r="R19" s="92">
        <f t="shared" si="4"/>
        <v>1</v>
      </c>
      <c r="S19" s="95">
        <v>0</v>
      </c>
      <c r="T19" s="96">
        <v>1837177</v>
      </c>
      <c r="U19" s="92">
        <f t="shared" si="5"/>
        <v>0</v>
      </c>
      <c r="V19" s="95">
        <v>0</v>
      </c>
      <c r="W19" s="96">
        <v>0</v>
      </c>
      <c r="X19" s="92">
        <f t="shared" si="6"/>
        <v>0</v>
      </c>
      <c r="Y19" s="95">
        <v>0</v>
      </c>
      <c r="Z19" s="95">
        <v>1837177</v>
      </c>
      <c r="AA19" s="92">
        <f t="shared" si="7"/>
        <v>0</v>
      </c>
      <c r="AB19" s="94">
        <v>0</v>
      </c>
      <c r="AC19" s="95">
        <v>20000</v>
      </c>
      <c r="AD19" s="92">
        <f t="shared" si="8"/>
        <v>0</v>
      </c>
      <c r="AE19" s="94">
        <v>0</v>
      </c>
      <c r="AF19" s="95">
        <v>105626522</v>
      </c>
      <c r="AG19" s="92">
        <f t="shared" si="9"/>
        <v>0</v>
      </c>
    </row>
    <row r="20" spans="1:33" s="65" customFormat="1" ht="12.75">
      <c r="A20" s="73"/>
      <c r="B20" s="74" t="s">
        <v>668</v>
      </c>
      <c r="C20" s="20"/>
      <c r="D20" s="41">
        <f>SUM(N13:N19)</f>
        <v>242800970</v>
      </c>
      <c r="E20" s="42">
        <f>SUM(E13:E19)</f>
        <v>452850844</v>
      </c>
      <c r="F20" s="97">
        <f t="shared" si="0"/>
        <v>0.5361610190573035</v>
      </c>
      <c r="G20" s="98">
        <f>SUM(G13:G19)</f>
        <v>138593731</v>
      </c>
      <c r="H20" s="99">
        <f>SUM(H13:H19)</f>
        <v>437915832</v>
      </c>
      <c r="I20" s="97">
        <f t="shared" si="1"/>
        <v>0.31648486049711944</v>
      </c>
      <c r="J20" s="99">
        <f>SUM(J13:J19)</f>
        <v>138593731</v>
      </c>
      <c r="K20" s="99">
        <f>SUM(K13:K19)</f>
        <v>367175974</v>
      </c>
      <c r="L20" s="97">
        <f t="shared" si="2"/>
        <v>0.37745860517551183</v>
      </c>
      <c r="M20" s="99">
        <f>SUM(M13:M19)</f>
        <v>138593731</v>
      </c>
      <c r="N20" s="99">
        <f>SUM(N13:N19)</f>
        <v>242800970</v>
      </c>
      <c r="O20" s="97">
        <f t="shared" si="3"/>
        <v>0.5708120976617186</v>
      </c>
      <c r="P20" s="99">
        <f>SUM(P13:P19)</f>
        <v>3187177</v>
      </c>
      <c r="Q20" s="99">
        <f>SUM(Q13:Q19)</f>
        <v>37604177</v>
      </c>
      <c r="R20" s="97">
        <f t="shared" si="4"/>
        <v>0.08475593017233166</v>
      </c>
      <c r="S20" s="102">
        <f>SUM(S13:S19)</f>
        <v>1350000</v>
      </c>
      <c r="T20" s="103">
        <f>SUM(T13:T19)</f>
        <v>37604177</v>
      </c>
      <c r="U20" s="97">
        <f t="shared" si="5"/>
        <v>0.03590026714319529</v>
      </c>
      <c r="V20" s="102">
        <f>SUM(V13:V19)</f>
        <v>1350000</v>
      </c>
      <c r="W20" s="103">
        <f>SUM(W13:W19)</f>
        <v>70932457</v>
      </c>
      <c r="X20" s="97">
        <f t="shared" si="6"/>
        <v>0.01903219001704678</v>
      </c>
      <c r="Y20" s="102">
        <f>SUM(Y13:Y19)</f>
        <v>34694000</v>
      </c>
      <c r="Z20" s="102">
        <f>SUM(Z13:Z19)</f>
        <v>43518177</v>
      </c>
      <c r="AA20" s="97">
        <f t="shared" si="7"/>
        <v>0.7972300861775529</v>
      </c>
      <c r="AB20" s="99">
        <f>SUM(AB13:AB19)</f>
        <v>11644934</v>
      </c>
      <c r="AC20" s="102">
        <f>SUM(AC13:AC19)</f>
        <v>154531999</v>
      </c>
      <c r="AD20" s="97">
        <f t="shared" si="8"/>
        <v>0.07535613384513326</v>
      </c>
      <c r="AE20" s="99">
        <f>SUM(AE13:AE19)</f>
        <v>10051424</v>
      </c>
      <c r="AF20" s="102">
        <f>SUM(AF13:AF19)</f>
        <v>437915832</v>
      </c>
      <c r="AG20" s="97">
        <f t="shared" si="9"/>
        <v>0.022952867344608816</v>
      </c>
    </row>
    <row r="21" spans="1:33" s="12" customFormat="1" ht="12.75">
      <c r="A21" s="24" t="s">
        <v>621</v>
      </c>
      <c r="B21" s="72" t="s">
        <v>411</v>
      </c>
      <c r="C21" s="26" t="s">
        <v>412</v>
      </c>
      <c r="D21" s="39">
        <v>0</v>
      </c>
      <c r="E21" s="40">
        <v>0</v>
      </c>
      <c r="F21" s="92">
        <f t="shared" si="0"/>
        <v>0</v>
      </c>
      <c r="G21" s="93">
        <v>0</v>
      </c>
      <c r="H21" s="94">
        <v>0</v>
      </c>
      <c r="I21" s="92">
        <f t="shared" si="1"/>
        <v>0</v>
      </c>
      <c r="J21" s="94">
        <v>0</v>
      </c>
      <c r="K21" s="94">
        <v>0</v>
      </c>
      <c r="L21" s="92">
        <f t="shared" si="2"/>
        <v>0</v>
      </c>
      <c r="M21" s="94">
        <v>0</v>
      </c>
      <c r="N21" s="94">
        <v>0</v>
      </c>
      <c r="O21" s="92">
        <f t="shared" si="3"/>
        <v>0</v>
      </c>
      <c r="P21" s="94">
        <v>0</v>
      </c>
      <c r="Q21" s="94">
        <v>0</v>
      </c>
      <c r="R21" s="92">
        <f t="shared" si="4"/>
        <v>0</v>
      </c>
      <c r="S21" s="95">
        <v>0</v>
      </c>
      <c r="T21" s="96">
        <v>0</v>
      </c>
      <c r="U21" s="92">
        <f t="shared" si="5"/>
        <v>0</v>
      </c>
      <c r="V21" s="95">
        <v>0</v>
      </c>
      <c r="W21" s="96">
        <v>0</v>
      </c>
      <c r="X21" s="92">
        <f t="shared" si="6"/>
        <v>0</v>
      </c>
      <c r="Y21" s="95">
        <v>0</v>
      </c>
      <c r="Z21" s="95">
        <v>0</v>
      </c>
      <c r="AA21" s="92">
        <f t="shared" si="7"/>
        <v>0</v>
      </c>
      <c r="AB21" s="94">
        <v>0</v>
      </c>
      <c r="AC21" s="95">
        <v>0</v>
      </c>
      <c r="AD21" s="92">
        <f t="shared" si="8"/>
        <v>0</v>
      </c>
      <c r="AE21" s="94">
        <v>0</v>
      </c>
      <c r="AF21" s="95">
        <v>0</v>
      </c>
      <c r="AG21" s="92">
        <f t="shared" si="9"/>
        <v>0</v>
      </c>
    </row>
    <row r="22" spans="1:33" s="12" customFormat="1" ht="12.75">
      <c r="A22" s="24" t="s">
        <v>621</v>
      </c>
      <c r="B22" s="72" t="s">
        <v>413</v>
      </c>
      <c r="C22" s="26" t="s">
        <v>414</v>
      </c>
      <c r="D22" s="39">
        <v>38697409</v>
      </c>
      <c r="E22" s="40">
        <v>65145987</v>
      </c>
      <c r="F22" s="92">
        <f t="shared" si="0"/>
        <v>0.5940106333794589</v>
      </c>
      <c r="G22" s="93">
        <v>25689010</v>
      </c>
      <c r="H22" s="94">
        <v>65145984</v>
      </c>
      <c r="I22" s="92">
        <f t="shared" si="1"/>
        <v>0.3943299098836238</v>
      </c>
      <c r="J22" s="94">
        <v>25689010</v>
      </c>
      <c r="K22" s="94">
        <v>54526764</v>
      </c>
      <c r="L22" s="92">
        <f t="shared" si="2"/>
        <v>0.4711266195807989</v>
      </c>
      <c r="M22" s="94">
        <v>25689010</v>
      </c>
      <c r="N22" s="94">
        <v>38697409</v>
      </c>
      <c r="O22" s="92">
        <f t="shared" si="3"/>
        <v>0.6638431529097981</v>
      </c>
      <c r="P22" s="94">
        <v>0</v>
      </c>
      <c r="Q22" s="94">
        <v>44526750</v>
      </c>
      <c r="R22" s="92">
        <f t="shared" si="4"/>
        <v>0</v>
      </c>
      <c r="S22" s="95">
        <v>0</v>
      </c>
      <c r="T22" s="96">
        <v>44526750</v>
      </c>
      <c r="U22" s="92">
        <f t="shared" si="5"/>
        <v>0</v>
      </c>
      <c r="V22" s="95">
        <v>0</v>
      </c>
      <c r="W22" s="96">
        <v>0</v>
      </c>
      <c r="X22" s="92">
        <f t="shared" si="6"/>
        <v>0</v>
      </c>
      <c r="Y22" s="95">
        <v>44526750</v>
      </c>
      <c r="Z22" s="95">
        <v>44526750</v>
      </c>
      <c r="AA22" s="92">
        <f t="shared" si="7"/>
        <v>1</v>
      </c>
      <c r="AB22" s="94">
        <v>28000000</v>
      </c>
      <c r="AC22" s="95">
        <v>31888227</v>
      </c>
      <c r="AD22" s="92">
        <f t="shared" si="8"/>
        <v>0.878067005732241</v>
      </c>
      <c r="AE22" s="94">
        <v>1000000</v>
      </c>
      <c r="AF22" s="95">
        <v>65145984</v>
      </c>
      <c r="AG22" s="92">
        <f t="shared" si="9"/>
        <v>0.015350140386243917</v>
      </c>
    </row>
    <row r="23" spans="1:33" s="12" customFormat="1" ht="12.75">
      <c r="A23" s="24" t="s">
        <v>621</v>
      </c>
      <c r="B23" s="72" t="s">
        <v>415</v>
      </c>
      <c r="C23" s="26" t="s">
        <v>416</v>
      </c>
      <c r="D23" s="39">
        <v>0</v>
      </c>
      <c r="E23" s="40">
        <v>0</v>
      </c>
      <c r="F23" s="92">
        <f t="shared" si="0"/>
        <v>0</v>
      </c>
      <c r="G23" s="93">
        <v>0</v>
      </c>
      <c r="H23" s="94">
        <v>0</v>
      </c>
      <c r="I23" s="92">
        <f t="shared" si="1"/>
        <v>0</v>
      </c>
      <c r="J23" s="94">
        <v>0</v>
      </c>
      <c r="K23" s="94">
        <v>0</v>
      </c>
      <c r="L23" s="92">
        <f t="shared" si="2"/>
        <v>0</v>
      </c>
      <c r="M23" s="94">
        <v>0</v>
      </c>
      <c r="N23" s="94">
        <v>0</v>
      </c>
      <c r="O23" s="92">
        <f t="shared" si="3"/>
        <v>0</v>
      </c>
      <c r="P23" s="94">
        <v>0</v>
      </c>
      <c r="Q23" s="94">
        <v>0</v>
      </c>
      <c r="R23" s="92">
        <f t="shared" si="4"/>
        <v>0</v>
      </c>
      <c r="S23" s="95">
        <v>0</v>
      </c>
      <c r="T23" s="96">
        <v>0</v>
      </c>
      <c r="U23" s="92">
        <f t="shared" si="5"/>
        <v>0</v>
      </c>
      <c r="V23" s="95">
        <v>0</v>
      </c>
      <c r="W23" s="96">
        <v>0</v>
      </c>
      <c r="X23" s="92">
        <f t="shared" si="6"/>
        <v>0</v>
      </c>
      <c r="Y23" s="95">
        <v>0</v>
      </c>
      <c r="Z23" s="95">
        <v>0</v>
      </c>
      <c r="AA23" s="92">
        <f t="shared" si="7"/>
        <v>0</v>
      </c>
      <c r="AB23" s="94">
        <v>0</v>
      </c>
      <c r="AC23" s="95">
        <v>0</v>
      </c>
      <c r="AD23" s="92">
        <f t="shared" si="8"/>
        <v>0</v>
      </c>
      <c r="AE23" s="94">
        <v>0</v>
      </c>
      <c r="AF23" s="95">
        <v>0</v>
      </c>
      <c r="AG23" s="92">
        <f t="shared" si="9"/>
        <v>0</v>
      </c>
    </row>
    <row r="24" spans="1:33" s="12" customFormat="1" ht="12.75">
      <c r="A24" s="24" t="s">
        <v>621</v>
      </c>
      <c r="B24" s="72" t="s">
        <v>417</v>
      </c>
      <c r="C24" s="26" t="s">
        <v>418</v>
      </c>
      <c r="D24" s="39">
        <v>24951016</v>
      </c>
      <c r="E24" s="40">
        <v>41331016</v>
      </c>
      <c r="F24" s="92">
        <f t="shared" si="0"/>
        <v>0.6036874583484713</v>
      </c>
      <c r="G24" s="93">
        <v>9428591</v>
      </c>
      <c r="H24" s="94">
        <v>37379016</v>
      </c>
      <c r="I24" s="92">
        <f t="shared" si="1"/>
        <v>0.25224288943293743</v>
      </c>
      <c r="J24" s="94">
        <v>9428591</v>
      </c>
      <c r="K24" s="94">
        <v>33563354</v>
      </c>
      <c r="L24" s="92">
        <f t="shared" si="2"/>
        <v>0.2809192132586034</v>
      </c>
      <c r="M24" s="94">
        <v>9428591</v>
      </c>
      <c r="N24" s="94">
        <v>24951016</v>
      </c>
      <c r="O24" s="92">
        <f t="shared" si="3"/>
        <v>0.3778840508939596</v>
      </c>
      <c r="P24" s="94">
        <v>0</v>
      </c>
      <c r="Q24" s="94">
        <v>6622000</v>
      </c>
      <c r="R24" s="92">
        <f t="shared" si="4"/>
        <v>0</v>
      </c>
      <c r="S24" s="95">
        <v>0</v>
      </c>
      <c r="T24" s="96">
        <v>6622000</v>
      </c>
      <c r="U24" s="92">
        <f t="shared" si="5"/>
        <v>0</v>
      </c>
      <c r="V24" s="95">
        <v>0</v>
      </c>
      <c r="W24" s="96">
        <v>3931399</v>
      </c>
      <c r="X24" s="92">
        <f t="shared" si="6"/>
        <v>0</v>
      </c>
      <c r="Y24" s="95">
        <v>1622000</v>
      </c>
      <c r="Z24" s="95">
        <v>6622000</v>
      </c>
      <c r="AA24" s="92">
        <f t="shared" si="7"/>
        <v>0.2449411054062217</v>
      </c>
      <c r="AB24" s="94">
        <v>3195864</v>
      </c>
      <c r="AC24" s="95">
        <v>11894986</v>
      </c>
      <c r="AD24" s="92">
        <f t="shared" si="8"/>
        <v>0.2686732039869572</v>
      </c>
      <c r="AE24" s="94">
        <v>0</v>
      </c>
      <c r="AF24" s="95">
        <v>37379016</v>
      </c>
      <c r="AG24" s="92">
        <f t="shared" si="9"/>
        <v>0</v>
      </c>
    </row>
    <row r="25" spans="1:33" s="12" customFormat="1" ht="12.75">
      <c r="A25" s="24" t="s">
        <v>621</v>
      </c>
      <c r="B25" s="72" t="s">
        <v>419</v>
      </c>
      <c r="C25" s="26" t="s">
        <v>420</v>
      </c>
      <c r="D25" s="39">
        <v>17341992</v>
      </c>
      <c r="E25" s="40">
        <v>30332992</v>
      </c>
      <c r="F25" s="92">
        <f t="shared" si="0"/>
        <v>0.5717204554038059</v>
      </c>
      <c r="G25" s="93">
        <v>13099196</v>
      </c>
      <c r="H25" s="94">
        <v>30328842</v>
      </c>
      <c r="I25" s="92">
        <f t="shared" si="1"/>
        <v>0.4319055768762948</v>
      </c>
      <c r="J25" s="94">
        <v>13099196</v>
      </c>
      <c r="K25" s="94">
        <v>26341290</v>
      </c>
      <c r="L25" s="92">
        <f t="shared" si="2"/>
        <v>0.49728756640240473</v>
      </c>
      <c r="M25" s="94">
        <v>13099196</v>
      </c>
      <c r="N25" s="94">
        <v>17341992</v>
      </c>
      <c r="O25" s="92">
        <f t="shared" si="3"/>
        <v>0.7553455220138494</v>
      </c>
      <c r="P25" s="94">
        <v>0</v>
      </c>
      <c r="Q25" s="94">
        <v>9203000</v>
      </c>
      <c r="R25" s="92">
        <f t="shared" si="4"/>
        <v>0</v>
      </c>
      <c r="S25" s="95">
        <v>0</v>
      </c>
      <c r="T25" s="96">
        <v>9203000</v>
      </c>
      <c r="U25" s="92">
        <f t="shared" si="5"/>
        <v>0</v>
      </c>
      <c r="V25" s="95">
        <v>0</v>
      </c>
      <c r="W25" s="96">
        <v>0</v>
      </c>
      <c r="X25" s="92">
        <f t="shared" si="6"/>
        <v>0</v>
      </c>
      <c r="Y25" s="95">
        <v>6793000</v>
      </c>
      <c r="Z25" s="95">
        <v>9203000</v>
      </c>
      <c r="AA25" s="92">
        <f t="shared" si="7"/>
        <v>0.7381288710203194</v>
      </c>
      <c r="AB25" s="94">
        <v>0</v>
      </c>
      <c r="AC25" s="95">
        <v>9707150</v>
      </c>
      <c r="AD25" s="92">
        <f t="shared" si="8"/>
        <v>0</v>
      </c>
      <c r="AE25" s="94">
        <v>0</v>
      </c>
      <c r="AF25" s="95">
        <v>30328842</v>
      </c>
      <c r="AG25" s="92">
        <f t="shared" si="9"/>
        <v>0</v>
      </c>
    </row>
    <row r="26" spans="1:33" s="12" customFormat="1" ht="12.75">
      <c r="A26" s="24" t="s">
        <v>621</v>
      </c>
      <c r="B26" s="72" t="s">
        <v>421</v>
      </c>
      <c r="C26" s="26" t="s">
        <v>422</v>
      </c>
      <c r="D26" s="39">
        <v>25260664</v>
      </c>
      <c r="E26" s="40">
        <v>38885267</v>
      </c>
      <c r="F26" s="92">
        <f t="shared" si="0"/>
        <v>0.6496204333636182</v>
      </c>
      <c r="G26" s="93">
        <v>12750644</v>
      </c>
      <c r="H26" s="94">
        <v>34562055</v>
      </c>
      <c r="I26" s="92">
        <f t="shared" si="1"/>
        <v>0.3689203087027088</v>
      </c>
      <c r="J26" s="94">
        <v>12750644</v>
      </c>
      <c r="K26" s="94">
        <v>28023462</v>
      </c>
      <c r="L26" s="92">
        <f t="shared" si="2"/>
        <v>0.454998886290352</v>
      </c>
      <c r="M26" s="94">
        <v>12750644</v>
      </c>
      <c r="N26" s="94">
        <v>25260664</v>
      </c>
      <c r="O26" s="92">
        <f t="shared" si="3"/>
        <v>0.5047628201697311</v>
      </c>
      <c r="P26" s="94">
        <v>4323211</v>
      </c>
      <c r="Q26" s="94">
        <v>12180211</v>
      </c>
      <c r="R26" s="92">
        <f t="shared" si="4"/>
        <v>0.35493728310617934</v>
      </c>
      <c r="S26" s="95">
        <v>0</v>
      </c>
      <c r="T26" s="96">
        <v>12180211</v>
      </c>
      <c r="U26" s="92">
        <f t="shared" si="5"/>
        <v>0</v>
      </c>
      <c r="V26" s="95">
        <v>0</v>
      </c>
      <c r="W26" s="96">
        <v>4714</v>
      </c>
      <c r="X26" s="92">
        <f t="shared" si="6"/>
        <v>0</v>
      </c>
      <c r="Y26" s="95">
        <v>8437000</v>
      </c>
      <c r="Z26" s="95">
        <v>12180211</v>
      </c>
      <c r="AA26" s="92">
        <f t="shared" si="7"/>
        <v>0.6926809395994864</v>
      </c>
      <c r="AB26" s="94">
        <v>10982</v>
      </c>
      <c r="AC26" s="95">
        <v>11634756</v>
      </c>
      <c r="AD26" s="92">
        <f t="shared" si="8"/>
        <v>0.0009438960301359135</v>
      </c>
      <c r="AE26" s="94">
        <v>3568</v>
      </c>
      <c r="AF26" s="95">
        <v>34562055</v>
      </c>
      <c r="AG26" s="92">
        <f t="shared" si="9"/>
        <v>0.00010323460222489664</v>
      </c>
    </row>
    <row r="27" spans="1:33" s="12" customFormat="1" ht="12.75">
      <c r="A27" s="24" t="s">
        <v>621</v>
      </c>
      <c r="B27" s="72" t="s">
        <v>423</v>
      </c>
      <c r="C27" s="26" t="s">
        <v>424</v>
      </c>
      <c r="D27" s="39">
        <v>28485980</v>
      </c>
      <c r="E27" s="40">
        <v>47096980</v>
      </c>
      <c r="F27" s="92">
        <f t="shared" si="0"/>
        <v>0.6048366583165206</v>
      </c>
      <c r="G27" s="93">
        <v>20245000</v>
      </c>
      <c r="H27" s="94">
        <v>46948957</v>
      </c>
      <c r="I27" s="92">
        <f t="shared" si="1"/>
        <v>0.43121298733004865</v>
      </c>
      <c r="J27" s="94">
        <v>20245000</v>
      </c>
      <c r="K27" s="94">
        <v>41969957</v>
      </c>
      <c r="L27" s="92">
        <f t="shared" si="2"/>
        <v>0.48236885255803336</v>
      </c>
      <c r="M27" s="94">
        <v>20245000</v>
      </c>
      <c r="N27" s="94">
        <v>28485980</v>
      </c>
      <c r="O27" s="92">
        <f t="shared" si="3"/>
        <v>0.7107004919613087</v>
      </c>
      <c r="P27" s="94">
        <v>0</v>
      </c>
      <c r="Q27" s="94">
        <v>7156000</v>
      </c>
      <c r="R27" s="92">
        <f t="shared" si="4"/>
        <v>0</v>
      </c>
      <c r="S27" s="95">
        <v>0</v>
      </c>
      <c r="T27" s="96">
        <v>7156000</v>
      </c>
      <c r="U27" s="92">
        <f t="shared" si="5"/>
        <v>0</v>
      </c>
      <c r="V27" s="95">
        <v>0</v>
      </c>
      <c r="W27" s="96">
        <v>140000</v>
      </c>
      <c r="X27" s="92">
        <f t="shared" si="6"/>
        <v>0</v>
      </c>
      <c r="Y27" s="95">
        <v>7156000</v>
      </c>
      <c r="Z27" s="95">
        <v>7156000</v>
      </c>
      <c r="AA27" s="92">
        <f t="shared" si="7"/>
        <v>1</v>
      </c>
      <c r="AB27" s="94">
        <v>7000</v>
      </c>
      <c r="AC27" s="95">
        <v>19638000</v>
      </c>
      <c r="AD27" s="92">
        <f t="shared" si="8"/>
        <v>0.00035645177716671757</v>
      </c>
      <c r="AE27" s="94">
        <v>5500</v>
      </c>
      <c r="AF27" s="95">
        <v>46948957</v>
      </c>
      <c r="AG27" s="92">
        <f t="shared" si="9"/>
        <v>0.00011714850236183095</v>
      </c>
    </row>
    <row r="28" spans="1:33" s="12" customFormat="1" ht="12.75">
      <c r="A28" s="24" t="s">
        <v>621</v>
      </c>
      <c r="B28" s="72" t="s">
        <v>425</v>
      </c>
      <c r="C28" s="26" t="s">
        <v>426</v>
      </c>
      <c r="D28" s="39">
        <v>0</v>
      </c>
      <c r="E28" s="40">
        <v>0</v>
      </c>
      <c r="F28" s="92">
        <f t="shared" si="0"/>
        <v>0</v>
      </c>
      <c r="G28" s="93">
        <v>0</v>
      </c>
      <c r="H28" s="94">
        <v>0</v>
      </c>
      <c r="I28" s="92">
        <f t="shared" si="1"/>
        <v>0</v>
      </c>
      <c r="J28" s="94">
        <v>0</v>
      </c>
      <c r="K28" s="94">
        <v>0</v>
      </c>
      <c r="L28" s="92">
        <f t="shared" si="2"/>
        <v>0</v>
      </c>
      <c r="M28" s="94">
        <v>0</v>
      </c>
      <c r="N28" s="94">
        <v>0</v>
      </c>
      <c r="O28" s="92">
        <f t="shared" si="3"/>
        <v>0</v>
      </c>
      <c r="P28" s="94">
        <v>0</v>
      </c>
      <c r="Q28" s="94">
        <v>0</v>
      </c>
      <c r="R28" s="92">
        <f t="shared" si="4"/>
        <v>0</v>
      </c>
      <c r="S28" s="95">
        <v>0</v>
      </c>
      <c r="T28" s="96">
        <v>0</v>
      </c>
      <c r="U28" s="92">
        <f t="shared" si="5"/>
        <v>0</v>
      </c>
      <c r="V28" s="95">
        <v>0</v>
      </c>
      <c r="W28" s="96">
        <v>34000</v>
      </c>
      <c r="X28" s="92">
        <f t="shared" si="6"/>
        <v>0</v>
      </c>
      <c r="Y28" s="95">
        <v>0</v>
      </c>
      <c r="Z28" s="95">
        <v>0</v>
      </c>
      <c r="AA28" s="92">
        <f t="shared" si="7"/>
        <v>0</v>
      </c>
      <c r="AB28" s="94">
        <v>3000</v>
      </c>
      <c r="AC28" s="95">
        <v>0</v>
      </c>
      <c r="AD28" s="92">
        <f t="shared" si="8"/>
        <v>0</v>
      </c>
      <c r="AE28" s="94">
        <v>6000</v>
      </c>
      <c r="AF28" s="95">
        <v>0</v>
      </c>
      <c r="AG28" s="92">
        <f t="shared" si="9"/>
        <v>0</v>
      </c>
    </row>
    <row r="29" spans="1:33" s="12" customFormat="1" ht="12.75">
      <c r="A29" s="24" t="s">
        <v>622</v>
      </c>
      <c r="B29" s="72" t="s">
        <v>612</v>
      </c>
      <c r="C29" s="26" t="s">
        <v>613</v>
      </c>
      <c r="D29" s="39">
        <v>33315300</v>
      </c>
      <c r="E29" s="40">
        <v>63802300</v>
      </c>
      <c r="F29" s="92">
        <f t="shared" si="0"/>
        <v>0.5221645614656525</v>
      </c>
      <c r="G29" s="93">
        <v>22798410</v>
      </c>
      <c r="H29" s="94">
        <v>53026300</v>
      </c>
      <c r="I29" s="92">
        <f t="shared" si="1"/>
        <v>0.42994532901597887</v>
      </c>
      <c r="J29" s="94">
        <v>22798410</v>
      </c>
      <c r="K29" s="94">
        <v>53026300</v>
      </c>
      <c r="L29" s="92">
        <f t="shared" si="2"/>
        <v>0.42994532901597887</v>
      </c>
      <c r="M29" s="94">
        <v>22798410</v>
      </c>
      <c r="N29" s="94">
        <v>33315300</v>
      </c>
      <c r="O29" s="92">
        <f t="shared" si="3"/>
        <v>0.684322518482499</v>
      </c>
      <c r="P29" s="94">
        <v>0</v>
      </c>
      <c r="Q29" s="94">
        <v>0</v>
      </c>
      <c r="R29" s="92">
        <f t="shared" si="4"/>
        <v>0</v>
      </c>
      <c r="S29" s="95">
        <v>0</v>
      </c>
      <c r="T29" s="96">
        <v>0</v>
      </c>
      <c r="U29" s="92">
        <f t="shared" si="5"/>
        <v>0</v>
      </c>
      <c r="V29" s="95">
        <v>0</v>
      </c>
      <c r="W29" s="96">
        <v>20206367</v>
      </c>
      <c r="X29" s="92">
        <f t="shared" si="6"/>
        <v>0</v>
      </c>
      <c r="Y29" s="95">
        <v>0</v>
      </c>
      <c r="Z29" s="95">
        <v>0</v>
      </c>
      <c r="AA29" s="92">
        <f t="shared" si="7"/>
        <v>0</v>
      </c>
      <c r="AB29" s="94">
        <v>55000</v>
      </c>
      <c r="AC29" s="95">
        <v>0</v>
      </c>
      <c r="AD29" s="92">
        <f t="shared" si="8"/>
        <v>0</v>
      </c>
      <c r="AE29" s="94">
        <v>18000000</v>
      </c>
      <c r="AF29" s="95">
        <v>53026300</v>
      </c>
      <c r="AG29" s="92">
        <f t="shared" si="9"/>
        <v>0.33945419537097626</v>
      </c>
    </row>
    <row r="30" spans="1:33" s="65" customFormat="1" ht="12.75">
      <c r="A30" s="73"/>
      <c r="B30" s="74" t="s">
        <v>669</v>
      </c>
      <c r="C30" s="20"/>
      <c r="D30" s="41">
        <f>SUM(N21:N29)</f>
        <v>168052361</v>
      </c>
      <c r="E30" s="42">
        <f>SUM(E21:E29)</f>
        <v>286594542</v>
      </c>
      <c r="F30" s="97">
        <f t="shared" si="0"/>
        <v>0.5863766972924418</v>
      </c>
      <c r="G30" s="98">
        <f>SUM(G21:G29)</f>
        <v>104010851</v>
      </c>
      <c r="H30" s="99">
        <f>SUM(H21:H29)</f>
        <v>267391154</v>
      </c>
      <c r="I30" s="97">
        <f t="shared" si="1"/>
        <v>0.38898388912297377</v>
      </c>
      <c r="J30" s="99">
        <f>SUM(J21:J29)</f>
        <v>104010851</v>
      </c>
      <c r="K30" s="99">
        <f>SUM(K21:K29)</f>
        <v>237451127</v>
      </c>
      <c r="L30" s="97">
        <f t="shared" si="2"/>
        <v>0.43803056365363136</v>
      </c>
      <c r="M30" s="99">
        <f>SUM(M21:M29)</f>
        <v>104010851</v>
      </c>
      <c r="N30" s="99">
        <f>SUM(N21:N29)</f>
        <v>168052361</v>
      </c>
      <c r="O30" s="97">
        <f t="shared" si="3"/>
        <v>0.6189193081315888</v>
      </c>
      <c r="P30" s="99">
        <f>SUM(P21:P29)</f>
        <v>4323211</v>
      </c>
      <c r="Q30" s="99">
        <f>SUM(Q21:Q29)</f>
        <v>79687961</v>
      </c>
      <c r="R30" s="97">
        <f t="shared" si="4"/>
        <v>0.05425174575617514</v>
      </c>
      <c r="S30" s="102">
        <f>SUM(S21:S29)</f>
        <v>0</v>
      </c>
      <c r="T30" s="103">
        <f>SUM(T21:T29)</f>
        <v>79687961</v>
      </c>
      <c r="U30" s="97">
        <f t="shared" si="5"/>
        <v>0</v>
      </c>
      <c r="V30" s="102">
        <f>SUM(V21:V29)</f>
        <v>0</v>
      </c>
      <c r="W30" s="103">
        <f>SUM(W21:W29)</f>
        <v>24316480</v>
      </c>
      <c r="X30" s="97">
        <f t="shared" si="6"/>
        <v>0</v>
      </c>
      <c r="Y30" s="102">
        <f>SUM(Y21:Y29)</f>
        <v>68534750</v>
      </c>
      <c r="Z30" s="102">
        <f>SUM(Z21:Z29)</f>
        <v>79687961</v>
      </c>
      <c r="AA30" s="97">
        <f t="shared" si="7"/>
        <v>0.8600389461590063</v>
      </c>
      <c r="AB30" s="99">
        <f>SUM(AB21:AB29)</f>
        <v>31271846</v>
      </c>
      <c r="AC30" s="102">
        <f>SUM(AC21:AC29)</f>
        <v>84763119</v>
      </c>
      <c r="AD30" s="97">
        <f t="shared" si="8"/>
        <v>0.3689322239310236</v>
      </c>
      <c r="AE30" s="99">
        <f>SUM(AE21:AE29)</f>
        <v>19015068</v>
      </c>
      <c r="AF30" s="102">
        <f>SUM(AF21:AF29)</f>
        <v>267391154</v>
      </c>
      <c r="AG30" s="97">
        <f t="shared" si="9"/>
        <v>0.07111330242435769</v>
      </c>
    </row>
    <row r="31" spans="1:33" s="12" customFormat="1" ht="12.75">
      <c r="A31" s="24" t="s">
        <v>621</v>
      </c>
      <c r="B31" s="72" t="s">
        <v>427</v>
      </c>
      <c r="C31" s="26" t="s">
        <v>428</v>
      </c>
      <c r="D31" s="39">
        <v>14001605</v>
      </c>
      <c r="E31" s="40">
        <v>14001605</v>
      </c>
      <c r="F31" s="92">
        <f t="shared" si="0"/>
        <v>1</v>
      </c>
      <c r="G31" s="93">
        <v>5844000</v>
      </c>
      <c r="H31" s="94">
        <v>14001605</v>
      </c>
      <c r="I31" s="92">
        <f t="shared" si="1"/>
        <v>0.41738072171011825</v>
      </c>
      <c r="J31" s="94">
        <v>5844000</v>
      </c>
      <c r="K31" s="94">
        <v>14001605</v>
      </c>
      <c r="L31" s="92">
        <f t="shared" si="2"/>
        <v>0.41738072171011825</v>
      </c>
      <c r="M31" s="94">
        <v>5844000</v>
      </c>
      <c r="N31" s="94">
        <v>14001605</v>
      </c>
      <c r="O31" s="92">
        <f t="shared" si="3"/>
        <v>0.41738072171011825</v>
      </c>
      <c r="P31" s="94">
        <v>0</v>
      </c>
      <c r="Q31" s="94">
        <v>6420000</v>
      </c>
      <c r="R31" s="92">
        <f t="shared" si="4"/>
        <v>0</v>
      </c>
      <c r="S31" s="95">
        <v>0</v>
      </c>
      <c r="T31" s="96">
        <v>6420000</v>
      </c>
      <c r="U31" s="92">
        <f t="shared" si="5"/>
        <v>0</v>
      </c>
      <c r="V31" s="95">
        <v>0</v>
      </c>
      <c r="W31" s="96">
        <v>0</v>
      </c>
      <c r="X31" s="92">
        <f t="shared" si="6"/>
        <v>0</v>
      </c>
      <c r="Y31" s="95">
        <v>6420000</v>
      </c>
      <c r="Z31" s="95">
        <v>6420000</v>
      </c>
      <c r="AA31" s="92">
        <f t="shared" si="7"/>
        <v>1</v>
      </c>
      <c r="AB31" s="94">
        <v>0</v>
      </c>
      <c r="AC31" s="95">
        <v>3930767</v>
      </c>
      <c r="AD31" s="92">
        <f t="shared" si="8"/>
        <v>0</v>
      </c>
      <c r="AE31" s="94">
        <v>0</v>
      </c>
      <c r="AF31" s="95">
        <v>14001605</v>
      </c>
      <c r="AG31" s="92">
        <f t="shared" si="9"/>
        <v>0</v>
      </c>
    </row>
    <row r="32" spans="1:33" s="12" customFormat="1" ht="12.75">
      <c r="A32" s="24" t="s">
        <v>621</v>
      </c>
      <c r="B32" s="72" t="s">
        <v>429</v>
      </c>
      <c r="C32" s="26" t="s">
        <v>430</v>
      </c>
      <c r="D32" s="39">
        <v>84089997</v>
      </c>
      <c r="E32" s="40">
        <v>123591000</v>
      </c>
      <c r="F32" s="92">
        <f t="shared" si="0"/>
        <v>0.6803893244653737</v>
      </c>
      <c r="G32" s="93">
        <v>34489855</v>
      </c>
      <c r="H32" s="94">
        <v>123591000</v>
      </c>
      <c r="I32" s="92">
        <f t="shared" si="1"/>
        <v>0.2790644545314788</v>
      </c>
      <c r="J32" s="94">
        <v>34489855</v>
      </c>
      <c r="K32" s="94">
        <v>98354611</v>
      </c>
      <c r="L32" s="92">
        <f t="shared" si="2"/>
        <v>0.3506684094353238</v>
      </c>
      <c r="M32" s="94">
        <v>34489855</v>
      </c>
      <c r="N32" s="94">
        <v>84089997</v>
      </c>
      <c r="O32" s="92">
        <f t="shared" si="3"/>
        <v>0.4101540757576671</v>
      </c>
      <c r="P32" s="94">
        <v>19121850</v>
      </c>
      <c r="Q32" s="94">
        <v>87752750</v>
      </c>
      <c r="R32" s="92">
        <f t="shared" si="4"/>
        <v>0.21790599155012236</v>
      </c>
      <c r="S32" s="95">
        <v>14849500</v>
      </c>
      <c r="T32" s="96">
        <v>87752750</v>
      </c>
      <c r="U32" s="92">
        <f t="shared" si="5"/>
        <v>0.16921976804145739</v>
      </c>
      <c r="V32" s="95">
        <v>14849500</v>
      </c>
      <c r="W32" s="96">
        <v>0</v>
      </c>
      <c r="X32" s="92">
        <f t="shared" si="6"/>
        <v>0</v>
      </c>
      <c r="Y32" s="95">
        <v>75920900</v>
      </c>
      <c r="Z32" s="95">
        <v>87752750</v>
      </c>
      <c r="AA32" s="92">
        <f t="shared" si="7"/>
        <v>0.8651683280580951</v>
      </c>
      <c r="AB32" s="94">
        <v>10556000</v>
      </c>
      <c r="AC32" s="95">
        <v>60955458</v>
      </c>
      <c r="AD32" s="92">
        <f t="shared" si="8"/>
        <v>0.17317563260700952</v>
      </c>
      <c r="AE32" s="94">
        <v>0</v>
      </c>
      <c r="AF32" s="95">
        <v>123591000</v>
      </c>
      <c r="AG32" s="92">
        <f t="shared" si="9"/>
        <v>0</v>
      </c>
    </row>
    <row r="33" spans="1:33" s="12" customFormat="1" ht="12.75">
      <c r="A33" s="24" t="s">
        <v>621</v>
      </c>
      <c r="B33" s="72" t="s">
        <v>431</v>
      </c>
      <c r="C33" s="26" t="s">
        <v>432</v>
      </c>
      <c r="D33" s="39">
        <v>249851183</v>
      </c>
      <c r="E33" s="40">
        <v>347424701</v>
      </c>
      <c r="F33" s="92">
        <f t="shared" si="0"/>
        <v>0.719152041523956</v>
      </c>
      <c r="G33" s="93">
        <v>123602719</v>
      </c>
      <c r="H33" s="94">
        <v>346854270</v>
      </c>
      <c r="I33" s="92">
        <f t="shared" si="1"/>
        <v>0.3563534593361068</v>
      </c>
      <c r="J33" s="94">
        <v>123602719</v>
      </c>
      <c r="K33" s="94">
        <v>266392270</v>
      </c>
      <c r="L33" s="92">
        <f t="shared" si="2"/>
        <v>0.46398763372525786</v>
      </c>
      <c r="M33" s="94">
        <v>123602719</v>
      </c>
      <c r="N33" s="94">
        <v>249851183</v>
      </c>
      <c r="O33" s="92">
        <f t="shared" si="3"/>
        <v>0.4947053582692062</v>
      </c>
      <c r="P33" s="94">
        <v>0</v>
      </c>
      <c r="Q33" s="94">
        <v>0</v>
      </c>
      <c r="R33" s="92">
        <f t="shared" si="4"/>
        <v>0</v>
      </c>
      <c r="S33" s="95">
        <v>0</v>
      </c>
      <c r="T33" s="96">
        <v>0</v>
      </c>
      <c r="U33" s="92">
        <f t="shared" si="5"/>
        <v>0</v>
      </c>
      <c r="V33" s="95">
        <v>0</v>
      </c>
      <c r="W33" s="96">
        <v>0</v>
      </c>
      <c r="X33" s="92">
        <f t="shared" si="6"/>
        <v>0</v>
      </c>
      <c r="Y33" s="95">
        <v>0</v>
      </c>
      <c r="Z33" s="95">
        <v>53813993</v>
      </c>
      <c r="AA33" s="92">
        <f t="shared" si="7"/>
        <v>0</v>
      </c>
      <c r="AB33" s="94">
        <v>0</v>
      </c>
      <c r="AC33" s="95">
        <v>207961807</v>
      </c>
      <c r="AD33" s="92">
        <f t="shared" si="8"/>
        <v>0</v>
      </c>
      <c r="AE33" s="94">
        <v>0</v>
      </c>
      <c r="AF33" s="95">
        <v>346854270</v>
      </c>
      <c r="AG33" s="92">
        <f t="shared" si="9"/>
        <v>0</v>
      </c>
    </row>
    <row r="34" spans="1:33" s="12" customFormat="1" ht="12.75">
      <c r="A34" s="24" t="s">
        <v>621</v>
      </c>
      <c r="B34" s="72" t="s">
        <v>433</v>
      </c>
      <c r="C34" s="26" t="s">
        <v>434</v>
      </c>
      <c r="D34" s="39">
        <v>7311275</v>
      </c>
      <c r="E34" s="40">
        <v>21269275</v>
      </c>
      <c r="F34" s="92">
        <f t="shared" si="0"/>
        <v>0.3437482001619707</v>
      </c>
      <c r="G34" s="93">
        <v>6878695</v>
      </c>
      <c r="H34" s="94">
        <v>21269274</v>
      </c>
      <c r="I34" s="92">
        <f t="shared" si="1"/>
        <v>0.3234099574813884</v>
      </c>
      <c r="J34" s="94">
        <v>6878695</v>
      </c>
      <c r="K34" s="94">
        <v>20744974</v>
      </c>
      <c r="L34" s="92">
        <f t="shared" si="2"/>
        <v>0.33158368865634635</v>
      </c>
      <c r="M34" s="94">
        <v>6878695</v>
      </c>
      <c r="N34" s="94">
        <v>7311275</v>
      </c>
      <c r="O34" s="92">
        <f t="shared" si="3"/>
        <v>0.9408338490892492</v>
      </c>
      <c r="P34" s="94">
        <v>0</v>
      </c>
      <c r="Q34" s="94">
        <v>0</v>
      </c>
      <c r="R34" s="92">
        <f t="shared" si="4"/>
        <v>0</v>
      </c>
      <c r="S34" s="95">
        <v>0</v>
      </c>
      <c r="T34" s="96">
        <v>0</v>
      </c>
      <c r="U34" s="92">
        <f t="shared" si="5"/>
        <v>0</v>
      </c>
      <c r="V34" s="95">
        <v>0</v>
      </c>
      <c r="W34" s="96">
        <v>0</v>
      </c>
      <c r="X34" s="92">
        <f t="shared" si="6"/>
        <v>0</v>
      </c>
      <c r="Y34" s="95">
        <v>0</v>
      </c>
      <c r="Z34" s="95">
        <v>0</v>
      </c>
      <c r="AA34" s="92">
        <f t="shared" si="7"/>
        <v>0</v>
      </c>
      <c r="AB34" s="94">
        <v>19286000</v>
      </c>
      <c r="AC34" s="95">
        <v>5864804</v>
      </c>
      <c r="AD34" s="92">
        <f t="shared" si="8"/>
        <v>3.288430440301159</v>
      </c>
      <c r="AE34" s="94">
        <v>3500000</v>
      </c>
      <c r="AF34" s="95">
        <v>21269274</v>
      </c>
      <c r="AG34" s="92">
        <f t="shared" si="9"/>
        <v>0.16455662755578776</v>
      </c>
    </row>
    <row r="35" spans="1:33" s="12" customFormat="1" ht="12.75">
      <c r="A35" s="24" t="s">
        <v>621</v>
      </c>
      <c r="B35" s="72" t="s">
        <v>435</v>
      </c>
      <c r="C35" s="26" t="s">
        <v>436</v>
      </c>
      <c r="D35" s="39">
        <v>92221826</v>
      </c>
      <c r="E35" s="40">
        <v>112973300</v>
      </c>
      <c r="F35" s="92">
        <f t="shared" si="0"/>
        <v>0.8163152355468062</v>
      </c>
      <c r="G35" s="93">
        <v>30693432</v>
      </c>
      <c r="H35" s="94">
        <v>115481486</v>
      </c>
      <c r="I35" s="92">
        <f t="shared" si="1"/>
        <v>0.26578660409686794</v>
      </c>
      <c r="J35" s="94">
        <v>30693432</v>
      </c>
      <c r="K35" s="94">
        <v>115481486</v>
      </c>
      <c r="L35" s="92">
        <f t="shared" si="2"/>
        <v>0.26578660409686794</v>
      </c>
      <c r="M35" s="94">
        <v>30693432</v>
      </c>
      <c r="N35" s="94">
        <v>92221826</v>
      </c>
      <c r="O35" s="92">
        <f t="shared" si="3"/>
        <v>0.3328217769186223</v>
      </c>
      <c r="P35" s="94">
        <v>15140701</v>
      </c>
      <c r="Q35" s="94">
        <v>37001988</v>
      </c>
      <c r="R35" s="92">
        <f t="shared" si="4"/>
        <v>0.409186149673904</v>
      </c>
      <c r="S35" s="95">
        <v>1000000</v>
      </c>
      <c r="T35" s="96">
        <v>37001988</v>
      </c>
      <c r="U35" s="92">
        <f t="shared" si="5"/>
        <v>0.027025574950189164</v>
      </c>
      <c r="V35" s="95">
        <v>1000000</v>
      </c>
      <c r="W35" s="96">
        <v>147045000</v>
      </c>
      <c r="X35" s="92">
        <f t="shared" si="6"/>
        <v>0.006800639260090448</v>
      </c>
      <c r="Y35" s="95">
        <v>47457606</v>
      </c>
      <c r="Z35" s="95">
        <v>50501988</v>
      </c>
      <c r="AA35" s="92">
        <f t="shared" si="7"/>
        <v>0.9397175810187908</v>
      </c>
      <c r="AB35" s="94">
        <v>64800000</v>
      </c>
      <c r="AC35" s="95">
        <v>9277372</v>
      </c>
      <c r="AD35" s="92">
        <f t="shared" si="8"/>
        <v>6.984736625846199</v>
      </c>
      <c r="AE35" s="94">
        <v>8625000</v>
      </c>
      <c r="AF35" s="95">
        <v>115481486</v>
      </c>
      <c r="AG35" s="92">
        <f t="shared" si="9"/>
        <v>0.07468729662865613</v>
      </c>
    </row>
    <row r="36" spans="1:33" s="12" customFormat="1" ht="12.75">
      <c r="A36" s="24" t="s">
        <v>621</v>
      </c>
      <c r="B36" s="72" t="s">
        <v>437</v>
      </c>
      <c r="C36" s="26" t="s">
        <v>438</v>
      </c>
      <c r="D36" s="39">
        <v>43652355</v>
      </c>
      <c r="E36" s="40">
        <v>43652355</v>
      </c>
      <c r="F36" s="92">
        <f t="shared" si="0"/>
        <v>1</v>
      </c>
      <c r="G36" s="93">
        <v>11709987</v>
      </c>
      <c r="H36" s="94">
        <v>43648022</v>
      </c>
      <c r="I36" s="92">
        <f t="shared" si="1"/>
        <v>0.26828219157330885</v>
      </c>
      <c r="J36" s="94">
        <v>11709987</v>
      </c>
      <c r="K36" s="94">
        <v>36375822</v>
      </c>
      <c r="L36" s="92">
        <f t="shared" si="2"/>
        <v>0.3219167665819346</v>
      </c>
      <c r="M36" s="94">
        <v>11709987</v>
      </c>
      <c r="N36" s="94">
        <v>43652355</v>
      </c>
      <c r="O36" s="92">
        <f t="shared" si="3"/>
        <v>0.26825556146970764</v>
      </c>
      <c r="P36" s="94">
        <v>2657120</v>
      </c>
      <c r="Q36" s="94">
        <v>22882600</v>
      </c>
      <c r="R36" s="92">
        <f t="shared" si="4"/>
        <v>0.11611967171562672</v>
      </c>
      <c r="S36" s="95">
        <v>0</v>
      </c>
      <c r="T36" s="96">
        <v>22882600</v>
      </c>
      <c r="U36" s="92">
        <f t="shared" si="5"/>
        <v>0</v>
      </c>
      <c r="V36" s="95">
        <v>0</v>
      </c>
      <c r="W36" s="96">
        <v>8057000</v>
      </c>
      <c r="X36" s="92">
        <f t="shared" si="6"/>
        <v>0</v>
      </c>
      <c r="Y36" s="95">
        <v>19708600</v>
      </c>
      <c r="Z36" s="95">
        <v>22882600</v>
      </c>
      <c r="AA36" s="92">
        <f t="shared" si="7"/>
        <v>0.8612919860505363</v>
      </c>
      <c r="AB36" s="94">
        <v>26408000</v>
      </c>
      <c r="AC36" s="95">
        <v>23369864</v>
      </c>
      <c r="AD36" s="92">
        <f t="shared" si="8"/>
        <v>1.130002296975284</v>
      </c>
      <c r="AE36" s="94">
        <v>0</v>
      </c>
      <c r="AF36" s="95">
        <v>43648022</v>
      </c>
      <c r="AG36" s="92">
        <f t="shared" si="9"/>
        <v>0</v>
      </c>
    </row>
    <row r="37" spans="1:33" s="12" customFormat="1" ht="12.75">
      <c r="A37" s="24" t="s">
        <v>622</v>
      </c>
      <c r="B37" s="72" t="s">
        <v>614</v>
      </c>
      <c r="C37" s="26" t="s">
        <v>615</v>
      </c>
      <c r="D37" s="39">
        <v>64151000</v>
      </c>
      <c r="E37" s="40">
        <v>110598000</v>
      </c>
      <c r="F37" s="92">
        <f t="shared" si="0"/>
        <v>0.5800376137000669</v>
      </c>
      <c r="G37" s="93">
        <v>18152452</v>
      </c>
      <c r="H37" s="94">
        <v>102884260</v>
      </c>
      <c r="I37" s="92">
        <f t="shared" si="1"/>
        <v>0.176435656921671</v>
      </c>
      <c r="J37" s="94">
        <v>18152452</v>
      </c>
      <c r="K37" s="94">
        <v>102884260</v>
      </c>
      <c r="L37" s="92">
        <f t="shared" si="2"/>
        <v>0.176435656921671</v>
      </c>
      <c r="M37" s="94">
        <v>18152452</v>
      </c>
      <c r="N37" s="94">
        <v>64151000</v>
      </c>
      <c r="O37" s="92">
        <f t="shared" si="3"/>
        <v>0.2829644432666677</v>
      </c>
      <c r="P37" s="94">
        <v>0</v>
      </c>
      <c r="Q37" s="94">
        <v>30193</v>
      </c>
      <c r="R37" s="92">
        <f t="shared" si="4"/>
        <v>0</v>
      </c>
      <c r="S37" s="95">
        <v>0</v>
      </c>
      <c r="T37" s="96">
        <v>30193</v>
      </c>
      <c r="U37" s="92">
        <f t="shared" si="5"/>
        <v>0</v>
      </c>
      <c r="V37" s="95">
        <v>0</v>
      </c>
      <c r="W37" s="96">
        <v>43167</v>
      </c>
      <c r="X37" s="92">
        <f t="shared" si="6"/>
        <v>0</v>
      </c>
      <c r="Y37" s="95">
        <v>30193</v>
      </c>
      <c r="Z37" s="95">
        <v>30193</v>
      </c>
      <c r="AA37" s="92">
        <f t="shared" si="7"/>
        <v>1</v>
      </c>
      <c r="AB37" s="94">
        <v>3355</v>
      </c>
      <c r="AC37" s="95">
        <v>100000</v>
      </c>
      <c r="AD37" s="92">
        <f t="shared" si="8"/>
        <v>0.03355</v>
      </c>
      <c r="AE37" s="94">
        <v>5363</v>
      </c>
      <c r="AF37" s="95">
        <v>102884260</v>
      </c>
      <c r="AG37" s="92">
        <f t="shared" si="9"/>
        <v>5.212653519595709E-05</v>
      </c>
    </row>
    <row r="38" spans="1:33" s="65" customFormat="1" ht="12.75">
      <c r="A38" s="73"/>
      <c r="B38" s="74" t="s">
        <v>670</v>
      </c>
      <c r="C38" s="20"/>
      <c r="D38" s="41">
        <f>SUM(N31:N37)</f>
        <v>555279241</v>
      </c>
      <c r="E38" s="42">
        <f>SUM(E31:E37)</f>
        <v>773510236</v>
      </c>
      <c r="F38" s="97">
        <f t="shared" si="0"/>
        <v>0.7178692862184697</v>
      </c>
      <c r="G38" s="98">
        <f>SUM(G31:G37)</f>
        <v>231371140</v>
      </c>
      <c r="H38" s="99">
        <f>SUM(H31:H37)</f>
        <v>767729917</v>
      </c>
      <c r="I38" s="97">
        <f t="shared" si="1"/>
        <v>0.30137048834062824</v>
      </c>
      <c r="J38" s="99">
        <f>SUM(J31:J37)</f>
        <v>231371140</v>
      </c>
      <c r="K38" s="99">
        <f>SUM(K31:K37)</f>
        <v>654235028</v>
      </c>
      <c r="L38" s="97">
        <f t="shared" si="2"/>
        <v>0.35365140981109316</v>
      </c>
      <c r="M38" s="99">
        <f>SUM(M31:M37)</f>
        <v>231371140</v>
      </c>
      <c r="N38" s="99">
        <f>SUM(N31:N37)</f>
        <v>555279241</v>
      </c>
      <c r="O38" s="97">
        <f t="shared" si="3"/>
        <v>0.41667529220671873</v>
      </c>
      <c r="P38" s="99">
        <f>SUM(P31:P37)</f>
        <v>36919671</v>
      </c>
      <c r="Q38" s="99">
        <f>SUM(Q31:Q37)</f>
        <v>154087531</v>
      </c>
      <c r="R38" s="97">
        <f t="shared" si="4"/>
        <v>0.2396019376804733</v>
      </c>
      <c r="S38" s="102">
        <f>SUM(S31:S37)</f>
        <v>15849500</v>
      </c>
      <c r="T38" s="103">
        <f>SUM(T31:T37)</f>
        <v>154087531</v>
      </c>
      <c r="U38" s="97">
        <f t="shared" si="5"/>
        <v>0.1028603670727906</v>
      </c>
      <c r="V38" s="102">
        <f>SUM(V31:V37)</f>
        <v>15849500</v>
      </c>
      <c r="W38" s="103">
        <f>SUM(W31:W37)</f>
        <v>155145167</v>
      </c>
      <c r="X38" s="97">
        <f t="shared" si="6"/>
        <v>0.10215916039459998</v>
      </c>
      <c r="Y38" s="102">
        <f>SUM(Y31:Y37)</f>
        <v>149537299</v>
      </c>
      <c r="Z38" s="102">
        <f>SUM(Z31:Z37)</f>
        <v>221401524</v>
      </c>
      <c r="AA38" s="97">
        <f t="shared" si="7"/>
        <v>0.6754122388064502</v>
      </c>
      <c r="AB38" s="99">
        <f>SUM(AB31:AB37)</f>
        <v>121053355</v>
      </c>
      <c r="AC38" s="102">
        <f>SUM(AC31:AC37)</f>
        <v>311460072</v>
      </c>
      <c r="AD38" s="97">
        <f t="shared" si="8"/>
        <v>0.38866412064529415</v>
      </c>
      <c r="AE38" s="99">
        <f>SUM(AE31:AE37)</f>
        <v>12130363</v>
      </c>
      <c r="AF38" s="102">
        <f>SUM(AF31:AF37)</f>
        <v>767729917</v>
      </c>
      <c r="AG38" s="97">
        <f t="shared" si="9"/>
        <v>0.015800299990133118</v>
      </c>
    </row>
    <row r="39" spans="1:33" s="12" customFormat="1" ht="12.75">
      <c r="A39" s="24" t="s">
        <v>621</v>
      </c>
      <c r="B39" s="72" t="s">
        <v>87</v>
      </c>
      <c r="C39" s="26" t="s">
        <v>88</v>
      </c>
      <c r="D39" s="39">
        <v>889392886</v>
      </c>
      <c r="E39" s="40">
        <v>1018429956</v>
      </c>
      <c r="F39" s="92">
        <f t="shared" si="0"/>
        <v>0.873298041519902</v>
      </c>
      <c r="G39" s="93">
        <v>329042530</v>
      </c>
      <c r="H39" s="94">
        <v>1018429956</v>
      </c>
      <c r="I39" s="92">
        <f t="shared" si="1"/>
        <v>0.323088031789984</v>
      </c>
      <c r="J39" s="94">
        <v>329042530</v>
      </c>
      <c r="K39" s="94">
        <v>777429956</v>
      </c>
      <c r="L39" s="92">
        <f t="shared" si="2"/>
        <v>0.423243955883789</v>
      </c>
      <c r="M39" s="94">
        <v>329042530</v>
      </c>
      <c r="N39" s="94">
        <v>889392886</v>
      </c>
      <c r="O39" s="92">
        <f t="shared" si="3"/>
        <v>0.3699630783869346</v>
      </c>
      <c r="P39" s="94">
        <v>205000000</v>
      </c>
      <c r="Q39" s="94">
        <v>304672645</v>
      </c>
      <c r="R39" s="92">
        <f t="shared" si="4"/>
        <v>0.6728533176977539</v>
      </c>
      <c r="S39" s="95">
        <v>190000000</v>
      </c>
      <c r="T39" s="96">
        <v>304672645</v>
      </c>
      <c r="U39" s="92">
        <f t="shared" si="5"/>
        <v>0.6236201481101133</v>
      </c>
      <c r="V39" s="95">
        <v>190000000</v>
      </c>
      <c r="W39" s="96">
        <v>848682888</v>
      </c>
      <c r="X39" s="92">
        <f t="shared" si="6"/>
        <v>0.22387631786444126</v>
      </c>
      <c r="Y39" s="95">
        <v>238981404</v>
      </c>
      <c r="Z39" s="95">
        <v>304672645</v>
      </c>
      <c r="AA39" s="92">
        <f t="shared" si="7"/>
        <v>0.7843874660949623</v>
      </c>
      <c r="AB39" s="94">
        <v>248330000</v>
      </c>
      <c r="AC39" s="95">
        <v>582599961</v>
      </c>
      <c r="AD39" s="92">
        <f t="shared" si="8"/>
        <v>0.42624445009188733</v>
      </c>
      <c r="AE39" s="94">
        <v>116158672</v>
      </c>
      <c r="AF39" s="95">
        <v>1018429956</v>
      </c>
      <c r="AG39" s="92">
        <f t="shared" si="9"/>
        <v>0.11405661362930294</v>
      </c>
    </row>
    <row r="40" spans="1:33" s="12" customFormat="1" ht="12.75">
      <c r="A40" s="24" t="s">
        <v>621</v>
      </c>
      <c r="B40" s="72" t="s">
        <v>439</v>
      </c>
      <c r="C40" s="26" t="s">
        <v>440</v>
      </c>
      <c r="D40" s="39">
        <v>0</v>
      </c>
      <c r="E40" s="40">
        <v>0</v>
      </c>
      <c r="F40" s="92">
        <f t="shared" si="0"/>
        <v>0</v>
      </c>
      <c r="G40" s="93">
        <v>0</v>
      </c>
      <c r="H40" s="94">
        <v>0</v>
      </c>
      <c r="I40" s="92">
        <f t="shared" si="1"/>
        <v>0</v>
      </c>
      <c r="J40" s="94">
        <v>0</v>
      </c>
      <c r="K40" s="94">
        <v>0</v>
      </c>
      <c r="L40" s="92">
        <f t="shared" si="2"/>
        <v>0</v>
      </c>
      <c r="M40" s="94">
        <v>0</v>
      </c>
      <c r="N40" s="94">
        <v>0</v>
      </c>
      <c r="O40" s="92">
        <f t="shared" si="3"/>
        <v>0</v>
      </c>
      <c r="P40" s="94">
        <v>0</v>
      </c>
      <c r="Q40" s="94">
        <v>0</v>
      </c>
      <c r="R40" s="92">
        <f t="shared" si="4"/>
        <v>0</v>
      </c>
      <c r="S40" s="95">
        <v>0</v>
      </c>
      <c r="T40" s="96">
        <v>0</v>
      </c>
      <c r="U40" s="92">
        <f t="shared" si="5"/>
        <v>0</v>
      </c>
      <c r="V40" s="95">
        <v>0</v>
      </c>
      <c r="W40" s="96">
        <v>0</v>
      </c>
      <c r="X40" s="92">
        <f t="shared" si="6"/>
        <v>0</v>
      </c>
      <c r="Y40" s="95">
        <v>0</v>
      </c>
      <c r="Z40" s="95">
        <v>0</v>
      </c>
      <c r="AA40" s="92">
        <f t="shared" si="7"/>
        <v>0</v>
      </c>
      <c r="AB40" s="94">
        <v>0</v>
      </c>
      <c r="AC40" s="95">
        <v>0</v>
      </c>
      <c r="AD40" s="92">
        <f t="shared" si="8"/>
        <v>0</v>
      </c>
      <c r="AE40" s="94">
        <v>0</v>
      </c>
      <c r="AF40" s="95">
        <v>0</v>
      </c>
      <c r="AG40" s="92">
        <f t="shared" si="9"/>
        <v>0</v>
      </c>
    </row>
    <row r="41" spans="1:33" s="12" customFormat="1" ht="12.75">
      <c r="A41" s="24" t="s">
        <v>621</v>
      </c>
      <c r="B41" s="72" t="s">
        <v>441</v>
      </c>
      <c r="C41" s="26" t="s">
        <v>442</v>
      </c>
      <c r="D41" s="39">
        <v>48890916</v>
      </c>
      <c r="E41" s="40">
        <v>75489720</v>
      </c>
      <c r="F41" s="92">
        <f t="shared" si="0"/>
        <v>0.647649984660163</v>
      </c>
      <c r="G41" s="93">
        <v>19458699</v>
      </c>
      <c r="H41" s="94">
        <v>75489720</v>
      </c>
      <c r="I41" s="92">
        <f t="shared" si="1"/>
        <v>0.25776620975677217</v>
      </c>
      <c r="J41" s="94">
        <v>19458699</v>
      </c>
      <c r="K41" s="94">
        <v>64586494</v>
      </c>
      <c r="L41" s="92">
        <f t="shared" si="2"/>
        <v>0.3012812400066181</v>
      </c>
      <c r="M41" s="94">
        <v>19458699</v>
      </c>
      <c r="N41" s="94">
        <v>48890916</v>
      </c>
      <c r="O41" s="92">
        <f t="shared" si="3"/>
        <v>0.39800234055749745</v>
      </c>
      <c r="P41" s="94">
        <v>0</v>
      </c>
      <c r="Q41" s="94">
        <v>17178000</v>
      </c>
      <c r="R41" s="92">
        <f t="shared" si="4"/>
        <v>0</v>
      </c>
      <c r="S41" s="95">
        <v>0</v>
      </c>
      <c r="T41" s="96">
        <v>17178000</v>
      </c>
      <c r="U41" s="92">
        <f t="shared" si="5"/>
        <v>0</v>
      </c>
      <c r="V41" s="95">
        <v>0</v>
      </c>
      <c r="W41" s="96">
        <v>69834664</v>
      </c>
      <c r="X41" s="92">
        <f t="shared" si="6"/>
        <v>0</v>
      </c>
      <c r="Y41" s="95">
        <v>17178000</v>
      </c>
      <c r="Z41" s="95">
        <v>17178000</v>
      </c>
      <c r="AA41" s="92">
        <f t="shared" si="7"/>
        <v>1</v>
      </c>
      <c r="AB41" s="94">
        <v>40149826</v>
      </c>
      <c r="AC41" s="95">
        <v>21560716</v>
      </c>
      <c r="AD41" s="92">
        <f t="shared" si="8"/>
        <v>1.8621749852834202</v>
      </c>
      <c r="AE41" s="94">
        <v>27000000</v>
      </c>
      <c r="AF41" s="95">
        <v>75489720</v>
      </c>
      <c r="AG41" s="92">
        <f t="shared" si="9"/>
        <v>0.35766459327177264</v>
      </c>
    </row>
    <row r="42" spans="1:33" s="12" customFormat="1" ht="12.75">
      <c r="A42" s="24" t="s">
        <v>621</v>
      </c>
      <c r="B42" s="72" t="s">
        <v>443</v>
      </c>
      <c r="C42" s="26" t="s">
        <v>444</v>
      </c>
      <c r="D42" s="39">
        <v>0</v>
      </c>
      <c r="E42" s="40">
        <v>0</v>
      </c>
      <c r="F42" s="92">
        <f t="shared" si="0"/>
        <v>0</v>
      </c>
      <c r="G42" s="93">
        <v>0</v>
      </c>
      <c r="H42" s="94">
        <v>0</v>
      </c>
      <c r="I42" s="92">
        <f t="shared" si="1"/>
        <v>0</v>
      </c>
      <c r="J42" s="94">
        <v>0</v>
      </c>
      <c r="K42" s="94">
        <v>0</v>
      </c>
      <c r="L42" s="92">
        <f t="shared" si="2"/>
        <v>0</v>
      </c>
      <c r="M42" s="94">
        <v>0</v>
      </c>
      <c r="N42" s="94">
        <v>0</v>
      </c>
      <c r="O42" s="92">
        <f t="shared" si="3"/>
        <v>0</v>
      </c>
      <c r="P42" s="94">
        <v>0</v>
      </c>
      <c r="Q42" s="94">
        <v>70881000</v>
      </c>
      <c r="R42" s="92">
        <f t="shared" si="4"/>
        <v>0</v>
      </c>
      <c r="S42" s="95">
        <v>0</v>
      </c>
      <c r="T42" s="96">
        <v>70881000</v>
      </c>
      <c r="U42" s="92">
        <f t="shared" si="5"/>
        <v>0</v>
      </c>
      <c r="V42" s="95">
        <v>0</v>
      </c>
      <c r="W42" s="96">
        <v>0</v>
      </c>
      <c r="X42" s="92">
        <f t="shared" si="6"/>
        <v>0</v>
      </c>
      <c r="Y42" s="95">
        <v>33808000</v>
      </c>
      <c r="Z42" s="95">
        <v>34580000</v>
      </c>
      <c r="AA42" s="92">
        <f t="shared" si="7"/>
        <v>0.9776749566223251</v>
      </c>
      <c r="AB42" s="94">
        <v>0</v>
      </c>
      <c r="AC42" s="95">
        <v>0</v>
      </c>
      <c r="AD42" s="92">
        <f t="shared" si="8"/>
        <v>0</v>
      </c>
      <c r="AE42" s="94">
        <v>0</v>
      </c>
      <c r="AF42" s="95">
        <v>0</v>
      </c>
      <c r="AG42" s="92">
        <f t="shared" si="9"/>
        <v>0</v>
      </c>
    </row>
    <row r="43" spans="1:33" s="12" customFormat="1" ht="12.75">
      <c r="A43" s="24" t="s">
        <v>622</v>
      </c>
      <c r="B43" s="72" t="s">
        <v>616</v>
      </c>
      <c r="C43" s="26" t="s">
        <v>617</v>
      </c>
      <c r="D43" s="39">
        <v>7569510</v>
      </c>
      <c r="E43" s="40">
        <v>107074510</v>
      </c>
      <c r="F43" s="92">
        <f t="shared" si="0"/>
        <v>0.07069385608208714</v>
      </c>
      <c r="G43" s="93">
        <v>37744320</v>
      </c>
      <c r="H43" s="94">
        <v>111551580</v>
      </c>
      <c r="I43" s="92">
        <f t="shared" si="1"/>
        <v>0.33835755620852703</v>
      </c>
      <c r="J43" s="94">
        <v>37744320</v>
      </c>
      <c r="K43" s="94">
        <v>111551580</v>
      </c>
      <c r="L43" s="92">
        <f t="shared" si="2"/>
        <v>0.33835755620852703</v>
      </c>
      <c r="M43" s="94">
        <v>37744320</v>
      </c>
      <c r="N43" s="94">
        <v>7569510</v>
      </c>
      <c r="O43" s="92">
        <f t="shared" si="3"/>
        <v>4.986362393338538</v>
      </c>
      <c r="P43" s="94">
        <v>2987600</v>
      </c>
      <c r="Q43" s="94">
        <v>2987600</v>
      </c>
      <c r="R43" s="92">
        <f t="shared" si="4"/>
        <v>1</v>
      </c>
      <c r="S43" s="95">
        <v>0</v>
      </c>
      <c r="T43" s="96">
        <v>2987600</v>
      </c>
      <c r="U43" s="92">
        <f t="shared" si="5"/>
        <v>0</v>
      </c>
      <c r="V43" s="95">
        <v>0</v>
      </c>
      <c r="W43" s="96">
        <v>42938134</v>
      </c>
      <c r="X43" s="92">
        <f t="shared" si="6"/>
        <v>0</v>
      </c>
      <c r="Y43" s="95">
        <v>0</v>
      </c>
      <c r="Z43" s="95">
        <v>2987600</v>
      </c>
      <c r="AA43" s="92">
        <f t="shared" si="7"/>
        <v>0</v>
      </c>
      <c r="AB43" s="94">
        <v>2000</v>
      </c>
      <c r="AC43" s="95">
        <v>14450</v>
      </c>
      <c r="AD43" s="92">
        <f t="shared" si="8"/>
        <v>0.1384083044982699</v>
      </c>
      <c r="AE43" s="94">
        <v>2500000</v>
      </c>
      <c r="AF43" s="95">
        <v>111551580</v>
      </c>
      <c r="AG43" s="92">
        <f t="shared" si="9"/>
        <v>0.02241115724223718</v>
      </c>
    </row>
    <row r="44" spans="1:33" s="65" customFormat="1" ht="12.75">
      <c r="A44" s="73"/>
      <c r="B44" s="74" t="s">
        <v>671</v>
      </c>
      <c r="C44" s="20"/>
      <c r="D44" s="41">
        <f>SUM(N39:N43)</f>
        <v>945853312</v>
      </c>
      <c r="E44" s="42">
        <f>SUM(E39:E43)</f>
        <v>1200994186</v>
      </c>
      <c r="F44" s="97">
        <f t="shared" si="0"/>
        <v>0.7875586102129557</v>
      </c>
      <c r="G44" s="98">
        <f>SUM(G39:G43)</f>
        <v>386245549</v>
      </c>
      <c r="H44" s="99">
        <f>SUM(H39:H43)</f>
        <v>1205471256</v>
      </c>
      <c r="I44" s="97">
        <f t="shared" si="1"/>
        <v>0.3204104179817955</v>
      </c>
      <c r="J44" s="99">
        <f>SUM(J39:J43)</f>
        <v>386245549</v>
      </c>
      <c r="K44" s="99">
        <f>SUM(K39:K43)</f>
        <v>953568030</v>
      </c>
      <c r="L44" s="97">
        <f t="shared" si="2"/>
        <v>0.4050529556868638</v>
      </c>
      <c r="M44" s="99">
        <f>SUM(M39:M43)</f>
        <v>386245549</v>
      </c>
      <c r="N44" s="99">
        <f>SUM(N39:N43)</f>
        <v>945853312</v>
      </c>
      <c r="O44" s="97">
        <f t="shared" si="3"/>
        <v>0.40835671250469757</v>
      </c>
      <c r="P44" s="99">
        <f>SUM(P39:P43)</f>
        <v>207987600</v>
      </c>
      <c r="Q44" s="99">
        <f>SUM(Q39:Q43)</f>
        <v>395719245</v>
      </c>
      <c r="R44" s="97">
        <f t="shared" si="4"/>
        <v>0.5255938462128623</v>
      </c>
      <c r="S44" s="102">
        <f>SUM(S39:S43)</f>
        <v>190000000</v>
      </c>
      <c r="T44" s="103">
        <f>SUM(T39:T43)</f>
        <v>395719245</v>
      </c>
      <c r="U44" s="97">
        <f t="shared" si="5"/>
        <v>0.48013838700212824</v>
      </c>
      <c r="V44" s="102">
        <f>SUM(V39:V43)</f>
        <v>190000000</v>
      </c>
      <c r="W44" s="103">
        <f>SUM(W39:W43)</f>
        <v>961455686</v>
      </c>
      <c r="X44" s="97">
        <f t="shared" si="6"/>
        <v>0.19761701216877509</v>
      </c>
      <c r="Y44" s="102">
        <f>SUM(Y39:Y43)</f>
        <v>289967404</v>
      </c>
      <c r="Z44" s="102">
        <f>SUM(Z39:Z43)</f>
        <v>359418245</v>
      </c>
      <c r="AA44" s="97">
        <f t="shared" si="7"/>
        <v>0.8067687381868998</v>
      </c>
      <c r="AB44" s="99">
        <f>SUM(AB39:AB43)</f>
        <v>288481826</v>
      </c>
      <c r="AC44" s="102">
        <f>SUM(AC39:AC43)</f>
        <v>604175127</v>
      </c>
      <c r="AD44" s="97">
        <f t="shared" si="8"/>
        <v>0.4774804739686015</v>
      </c>
      <c r="AE44" s="99">
        <f>SUM(AE39:AE43)</f>
        <v>145658672</v>
      </c>
      <c r="AF44" s="102">
        <f>SUM(AF39:AF43)</f>
        <v>1205471256</v>
      </c>
      <c r="AG44" s="97">
        <f t="shared" si="9"/>
        <v>0.12083131080480944</v>
      </c>
    </row>
    <row r="45" spans="1:33" s="65" customFormat="1" ht="12.75">
      <c r="A45" s="73"/>
      <c r="B45" s="74" t="s">
        <v>672</v>
      </c>
      <c r="C45" s="20"/>
      <c r="D45" s="41">
        <f>SUM(N8:N11,N13:N19,N21:N29,N31:N37,N39:N43)</f>
        <v>2244816473</v>
      </c>
      <c r="E45" s="42">
        <f>SUM(E8:E11,E13:E19,E21:E29,E31:E37,E39:E43)</f>
        <v>3218057075</v>
      </c>
      <c r="F45" s="97">
        <f t="shared" si="0"/>
        <v>0.6975688810615641</v>
      </c>
      <c r="G45" s="98">
        <f>SUM(G8:G11,G13:G19,G21:G29,G31:G37,G39:G43)</f>
        <v>1018840013</v>
      </c>
      <c r="H45" s="99">
        <f>SUM(H8:H11,H13:H19,H21:H29,H31:H37,H39:H43)</f>
        <v>3132016357</v>
      </c>
      <c r="I45" s="97">
        <f t="shared" si="1"/>
        <v>0.32529843298005484</v>
      </c>
      <c r="J45" s="99">
        <f>SUM(J8:J11,J13:J19,J21:J29,J31:J37,J39:J43)</f>
        <v>1018840013</v>
      </c>
      <c r="K45" s="99">
        <f>SUM(K8:K11,K13:K19,K21:K29,K31:K37,K39:K43)</f>
        <v>2597524897</v>
      </c>
      <c r="L45" s="97">
        <f t="shared" si="2"/>
        <v>0.3922349364876944</v>
      </c>
      <c r="M45" s="99">
        <f>SUM(M8:M11,M13:M19,M21:M29,M31:M37,M39:M43)</f>
        <v>1018840013</v>
      </c>
      <c r="N45" s="99">
        <f>SUM(N8:N11,N13:N19,N21:N29,N31:N37,N39:N43)</f>
        <v>2244816473</v>
      </c>
      <c r="O45" s="97">
        <f t="shared" si="3"/>
        <v>0.45386338939254567</v>
      </c>
      <c r="P45" s="99">
        <f>SUM(P8:P11,P13:P19,P21:P29,P31:P37,P39:P43)</f>
        <v>291574729</v>
      </c>
      <c r="Q45" s="99">
        <f>SUM(Q8:Q11,Q13:Q19,Q21:Q29,Q31:Q37,Q39:Q43)</f>
        <v>736165958</v>
      </c>
      <c r="R45" s="97">
        <f t="shared" si="4"/>
        <v>0.3960720077197593</v>
      </c>
      <c r="S45" s="102">
        <f>SUM(S8:S11,S13:S19,S21:S29,S31:S37,S39:S43)</f>
        <v>222835500</v>
      </c>
      <c r="T45" s="103">
        <f>SUM(T8:T11,T13:T19,T21:T29,T31:T37,T39:T43)</f>
        <v>736165958</v>
      </c>
      <c r="U45" s="97">
        <f t="shared" si="5"/>
        <v>0.30269737085560805</v>
      </c>
      <c r="V45" s="102">
        <f>SUM(V8:V11,V13:V19,V21:V29,V31:V37,V39:V43)</f>
        <v>222835500</v>
      </c>
      <c r="W45" s="103">
        <f>SUM(W8:W11,W13:W19,W21:W29,W31:W37,W39:W43)</f>
        <v>1293725790</v>
      </c>
      <c r="X45" s="97">
        <f t="shared" si="6"/>
        <v>0.1722432231949245</v>
      </c>
      <c r="Y45" s="102">
        <f>SUM(Y8:Y11,Y13:Y19,Y21:Y29,Y31:Y37,Y39:Y43)</f>
        <v>596541892</v>
      </c>
      <c r="Z45" s="102">
        <f>SUM(Z8:Z11,Z13:Z19,Z21:Z29,Z31:Z37,Z39:Z43)</f>
        <v>792580748</v>
      </c>
      <c r="AA45" s="97">
        <f t="shared" si="7"/>
        <v>0.7526575601354375</v>
      </c>
      <c r="AB45" s="99">
        <f>SUM(AB8:AB11,AB13:AB19,AB21:AB29,AB31:AB37,AB39:AB43)</f>
        <v>454821961</v>
      </c>
      <c r="AC45" s="102">
        <f>SUM(AC8:AC11,AC13:AC19,AC21:AC29,AC31:AC37,AC39:AC43)</f>
        <v>1311040026</v>
      </c>
      <c r="AD45" s="97">
        <f t="shared" si="8"/>
        <v>0.34691691480058595</v>
      </c>
      <c r="AE45" s="99">
        <f>SUM(AE8:AE11,AE13:AE19,AE21:AE29,AE31:AE37,AE39:AE43)</f>
        <v>198505527</v>
      </c>
      <c r="AF45" s="102">
        <f>SUM(AF8:AF11,AF13:AF19,AF21:AF29,AF31:AF37,AF39:AF43)</f>
        <v>3132016357</v>
      </c>
      <c r="AG45" s="97">
        <f t="shared" si="9"/>
        <v>0.06337946689082377</v>
      </c>
    </row>
    <row r="46" spans="1:33" s="12" customFormat="1" ht="12.75">
      <c r="A46" s="75"/>
      <c r="B46" s="76"/>
      <c r="C46" s="77"/>
      <c r="D46" s="78"/>
      <c r="E46" s="79"/>
      <c r="F46" s="80"/>
      <c r="G46" s="81"/>
      <c r="H46" s="79"/>
      <c r="I46" s="80"/>
      <c r="J46" s="79"/>
      <c r="K46" s="79"/>
      <c r="L46" s="80"/>
      <c r="M46" s="79"/>
      <c r="N46" s="79"/>
      <c r="O46" s="80"/>
      <c r="P46" s="79"/>
      <c r="Q46" s="79"/>
      <c r="R46" s="80"/>
      <c r="S46" s="79"/>
      <c r="T46" s="81"/>
      <c r="U46" s="80"/>
      <c r="V46" s="79"/>
      <c r="W46" s="81"/>
      <c r="X46" s="80"/>
      <c r="Y46" s="79"/>
      <c r="Z46" s="79"/>
      <c r="AA46" s="80"/>
      <c r="AB46" s="79"/>
      <c r="AC46" s="79"/>
      <c r="AD46" s="80"/>
      <c r="AE46" s="79"/>
      <c r="AF46" s="79"/>
      <c r="AG46" s="80"/>
    </row>
    <row r="47" spans="1:33" s="86" customFormat="1" ht="13.5" customHeight="1">
      <c r="A47" s="88"/>
      <c r="B47" s="112" t="s">
        <v>46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3" s="86" customFormat="1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s="86" customFormat="1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3" s="87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s="87" customFormat="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s="87" customFormat="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s="87" customFormat="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87" customFormat="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87" customFormat="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87" customFormat="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87" customFormat="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s="87" customFormat="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s="8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s="87" customFormat="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s="87" customFormat="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s="87" customFormat="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s="87" customFormat="1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s="87" customFormat="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s="87" customFormat="1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s="87" customFormat="1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 s="87" customFormat="1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s="87" customFormat="1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s="87" customFormat="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s="87" customFormat="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87" customFormat="1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s="87" customFormat="1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s="87" customFormat="1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s="87" customFormat="1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s="87" customFormat="1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s="87" customFormat="1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s="87" customFormat="1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s="87" customFormat="1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s="87" customFormat="1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s="87" customFormat="1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s="87" customFormat="1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s="87" customFormat="1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  <row r="100" s="87" customFormat="1" ht="12.75"/>
    <row r="101" s="87" customFormat="1" ht="12.75"/>
  </sheetData>
  <sheetProtection password="F954" sheet="1" objects="1" scenarios="1"/>
  <mergeCells count="2">
    <mergeCell ref="B2:AG2"/>
    <mergeCell ref="B47:AG47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15.75" customHeight="1">
      <c r="A2" s="4"/>
      <c r="B2" s="109" t="s">
        <v>701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2"/>
      <c r="AI2" s="2"/>
      <c r="AJ2" s="2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6"/>
      <c r="AD3" s="6"/>
      <c r="AE3" s="6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89"/>
      <c r="AF5" s="17"/>
      <c r="AG5" s="18"/>
    </row>
    <row r="6" spans="1:33" s="12" customFormat="1" ht="12.75">
      <c r="A6" s="20"/>
      <c r="B6" s="71" t="s">
        <v>673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90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90"/>
      <c r="AF7" s="38"/>
      <c r="AG7" s="22"/>
    </row>
    <row r="8" spans="1:33" s="12" customFormat="1" ht="12.75">
      <c r="A8" s="24" t="s">
        <v>621</v>
      </c>
      <c r="B8" s="72" t="s">
        <v>451</v>
      </c>
      <c r="C8" s="26" t="s">
        <v>452</v>
      </c>
      <c r="D8" s="39">
        <v>28465608</v>
      </c>
      <c r="E8" s="40">
        <v>155202608</v>
      </c>
      <c r="F8" s="92">
        <f>IF($E8=0,0,$N8/$E8)</f>
        <v>0.18340934064716233</v>
      </c>
      <c r="G8" s="93">
        <v>30001493</v>
      </c>
      <c r="H8" s="94">
        <v>154318551</v>
      </c>
      <c r="I8" s="92">
        <f>IF($AF8=0,0,$M8/$AF8)</f>
        <v>0.19441274432391475</v>
      </c>
      <c r="J8" s="94">
        <v>30001493</v>
      </c>
      <c r="K8" s="94">
        <v>118697474</v>
      </c>
      <c r="L8" s="92">
        <f>IF($K8=0,0,$M8/$K8)</f>
        <v>0.2527559516557193</v>
      </c>
      <c r="M8" s="94">
        <v>30001493</v>
      </c>
      <c r="N8" s="94">
        <v>28465608</v>
      </c>
      <c r="O8" s="92">
        <f>IF($N8=0,0,$M8/$N8)</f>
        <v>1.0539558122208386</v>
      </c>
      <c r="P8" s="94">
        <v>2000000</v>
      </c>
      <c r="Q8" s="94">
        <v>87500000</v>
      </c>
      <c r="R8" s="92">
        <f>IF($T8=0,0,$P8/$T8)</f>
        <v>0.022857142857142857</v>
      </c>
      <c r="S8" s="95">
        <v>0</v>
      </c>
      <c r="T8" s="96">
        <v>87500000</v>
      </c>
      <c r="U8" s="92">
        <f>IF($T8=0,0,$V8/$T8)</f>
        <v>0</v>
      </c>
      <c r="V8" s="95">
        <v>0</v>
      </c>
      <c r="W8" s="96">
        <v>0</v>
      </c>
      <c r="X8" s="92">
        <f>IF($W8=0,0,$V8/$W8)</f>
        <v>0</v>
      </c>
      <c r="Y8" s="95">
        <v>85000000</v>
      </c>
      <c r="Z8" s="95">
        <v>87500000</v>
      </c>
      <c r="AA8" s="92">
        <f>IF($Z8=0,0,$Y8/$Z8)</f>
        <v>0.9714285714285714</v>
      </c>
      <c r="AB8" s="94">
        <v>0</v>
      </c>
      <c r="AC8" s="95">
        <v>23302820</v>
      </c>
      <c r="AD8" s="92">
        <f>IF($AC8=0,0,$AB8/$AC8)</f>
        <v>0</v>
      </c>
      <c r="AE8" s="107">
        <v>0</v>
      </c>
      <c r="AF8" s="95">
        <v>154318551</v>
      </c>
      <c r="AG8" s="104">
        <f>IF($AF8=0,0,$AE8/$AF8)</f>
        <v>0</v>
      </c>
    </row>
    <row r="9" spans="1:33" s="12" customFormat="1" ht="12.75">
      <c r="A9" s="24" t="s">
        <v>621</v>
      </c>
      <c r="B9" s="72" t="s">
        <v>89</v>
      </c>
      <c r="C9" s="26" t="s">
        <v>90</v>
      </c>
      <c r="D9" s="39">
        <v>582293996</v>
      </c>
      <c r="E9" s="40">
        <v>811707996</v>
      </c>
      <c r="F9" s="92">
        <f>IF($E9=0,0,$N9/$E9)</f>
        <v>0.7173688061094324</v>
      </c>
      <c r="G9" s="93">
        <v>233416055</v>
      </c>
      <c r="H9" s="94">
        <v>811556501</v>
      </c>
      <c r="I9" s="92">
        <f>IF($AF9=0,0,$M9/$AF9)</f>
        <v>0.287615285827154</v>
      </c>
      <c r="J9" s="94">
        <v>233416055</v>
      </c>
      <c r="K9" s="94">
        <v>558803191</v>
      </c>
      <c r="L9" s="92">
        <f>IF($K9=0,0,$M9/$K9)</f>
        <v>0.4177070903662753</v>
      </c>
      <c r="M9" s="94">
        <v>233416055</v>
      </c>
      <c r="N9" s="94">
        <v>582293996</v>
      </c>
      <c r="O9" s="92">
        <f>IF($N9=0,0,$M9/$N9)</f>
        <v>0.40085602222146216</v>
      </c>
      <c r="P9" s="94">
        <v>6000000</v>
      </c>
      <c r="Q9" s="94">
        <v>172031000</v>
      </c>
      <c r="R9" s="92">
        <f>IF($T9=0,0,$P9/$T9)</f>
        <v>0.034877434880922625</v>
      </c>
      <c r="S9" s="95">
        <v>0</v>
      </c>
      <c r="T9" s="96">
        <v>172031000</v>
      </c>
      <c r="U9" s="92">
        <f>IF($T9=0,0,$V9/$T9)</f>
        <v>0</v>
      </c>
      <c r="V9" s="95">
        <v>0</v>
      </c>
      <c r="W9" s="96">
        <v>0</v>
      </c>
      <c r="X9" s="92">
        <f>IF($W9=0,0,$V9/$W9)</f>
        <v>0</v>
      </c>
      <c r="Y9" s="95">
        <v>147600000</v>
      </c>
      <c r="Z9" s="95">
        <v>172031000</v>
      </c>
      <c r="AA9" s="92">
        <f>IF($Z9=0,0,$Y9/$Z9)</f>
        <v>0.8579848980706966</v>
      </c>
      <c r="AB9" s="94">
        <v>0</v>
      </c>
      <c r="AC9" s="95">
        <v>372815831</v>
      </c>
      <c r="AD9" s="92">
        <f>IF($AC9=0,0,$AB9/$AC9)</f>
        <v>0</v>
      </c>
      <c r="AE9" s="107">
        <v>0</v>
      </c>
      <c r="AF9" s="95">
        <v>811556501</v>
      </c>
      <c r="AG9" s="104">
        <f>IF($AF9=0,0,$AE9/$AF9)</f>
        <v>0</v>
      </c>
    </row>
    <row r="10" spans="1:33" s="12" customFormat="1" ht="12.75">
      <c r="A10" s="24" t="s">
        <v>621</v>
      </c>
      <c r="B10" s="72" t="s">
        <v>91</v>
      </c>
      <c r="C10" s="26" t="s">
        <v>92</v>
      </c>
      <c r="D10" s="39">
        <v>1662633709</v>
      </c>
      <c r="E10" s="40">
        <v>1877915163</v>
      </c>
      <c r="F10" s="92">
        <f aca="true" t="shared" si="0" ref="F10:F36">IF($E10=0,0,$N10/$E10)</f>
        <v>0.8853614592173139</v>
      </c>
      <c r="G10" s="93">
        <v>285970107</v>
      </c>
      <c r="H10" s="94">
        <v>1943353194</v>
      </c>
      <c r="I10" s="92">
        <f aca="true" t="shared" si="1" ref="I10:I36">IF($AF10=0,0,$M10/$AF10)</f>
        <v>0.147152925100243</v>
      </c>
      <c r="J10" s="94">
        <v>285970107</v>
      </c>
      <c r="K10" s="94">
        <v>968592050</v>
      </c>
      <c r="L10" s="92">
        <f aca="true" t="shared" si="2" ref="L10:L36">IF($K10=0,0,$M10/$K10)</f>
        <v>0.29524308711804936</v>
      </c>
      <c r="M10" s="94">
        <v>285970107</v>
      </c>
      <c r="N10" s="94">
        <v>1662633709</v>
      </c>
      <c r="O10" s="92">
        <f aca="true" t="shared" si="3" ref="O10:O36">IF($N10=0,0,$M10/$N10)</f>
        <v>0.1719982612237534</v>
      </c>
      <c r="P10" s="94">
        <v>63029513</v>
      </c>
      <c r="Q10" s="94">
        <v>387565985</v>
      </c>
      <c r="R10" s="92">
        <f aca="true" t="shared" si="4" ref="R10:R36">IF($T10=0,0,$P10/$T10)</f>
        <v>0.16262911462676477</v>
      </c>
      <c r="S10" s="95">
        <v>0</v>
      </c>
      <c r="T10" s="96">
        <v>387565985</v>
      </c>
      <c r="U10" s="92">
        <f aca="true" t="shared" si="5" ref="U10:U36">IF($T10=0,0,$V10/$T10)</f>
        <v>0</v>
      </c>
      <c r="V10" s="95">
        <v>0</v>
      </c>
      <c r="W10" s="96">
        <v>1533663589</v>
      </c>
      <c r="X10" s="92">
        <f aca="true" t="shared" si="6" ref="X10:X36">IF($W10=0,0,$V10/$W10)</f>
        <v>0</v>
      </c>
      <c r="Y10" s="95">
        <v>285583097</v>
      </c>
      <c r="Z10" s="95">
        <v>387565985</v>
      </c>
      <c r="AA10" s="92">
        <f aca="true" t="shared" si="7" ref="AA10:AA36">IF($Z10=0,0,$Y10/$Z10)</f>
        <v>0.7368631615078397</v>
      </c>
      <c r="AB10" s="94">
        <v>261954300</v>
      </c>
      <c r="AC10" s="95">
        <v>1343601317</v>
      </c>
      <c r="AD10" s="92">
        <f aca="true" t="shared" si="8" ref="AD10:AD36">IF($AC10=0,0,$AB10/$AC10)</f>
        <v>0.194964307258118</v>
      </c>
      <c r="AE10" s="107">
        <v>260281061</v>
      </c>
      <c r="AF10" s="95">
        <v>1943353194</v>
      </c>
      <c r="AG10" s="104">
        <f aca="true" t="shared" si="9" ref="AG10:AG36">IF($AF10=0,0,$AE10/$AF10)</f>
        <v>0.1339339970745431</v>
      </c>
    </row>
    <row r="11" spans="1:33" s="12" customFormat="1" ht="12.75">
      <c r="A11" s="24" t="s">
        <v>621</v>
      </c>
      <c r="B11" s="72" t="s">
        <v>453</v>
      </c>
      <c r="C11" s="26" t="s">
        <v>454</v>
      </c>
      <c r="D11" s="39">
        <v>47299000</v>
      </c>
      <c r="E11" s="40">
        <v>84154000</v>
      </c>
      <c r="F11" s="92">
        <f t="shared" si="0"/>
        <v>0.5620529030111462</v>
      </c>
      <c r="G11" s="93">
        <v>28815000</v>
      </c>
      <c r="H11" s="94">
        <v>81525003</v>
      </c>
      <c r="I11" s="92">
        <f t="shared" si="1"/>
        <v>0.3534498489990856</v>
      </c>
      <c r="J11" s="94">
        <v>28815000</v>
      </c>
      <c r="K11" s="94">
        <v>66250003</v>
      </c>
      <c r="L11" s="92">
        <f t="shared" si="2"/>
        <v>0.43494337653086595</v>
      </c>
      <c r="M11" s="94">
        <v>28815000</v>
      </c>
      <c r="N11" s="94">
        <v>47299000</v>
      </c>
      <c r="O11" s="92">
        <f t="shared" si="3"/>
        <v>0.6092094970295355</v>
      </c>
      <c r="P11" s="94">
        <v>2627000</v>
      </c>
      <c r="Q11" s="94">
        <v>19929000</v>
      </c>
      <c r="R11" s="92">
        <f t="shared" si="4"/>
        <v>0.13181795373576197</v>
      </c>
      <c r="S11" s="95">
        <v>0</v>
      </c>
      <c r="T11" s="96">
        <v>19929000</v>
      </c>
      <c r="U11" s="92">
        <f t="shared" si="5"/>
        <v>0</v>
      </c>
      <c r="V11" s="95">
        <v>0</v>
      </c>
      <c r="W11" s="96">
        <v>247342000</v>
      </c>
      <c r="X11" s="92">
        <f t="shared" si="6"/>
        <v>0</v>
      </c>
      <c r="Y11" s="95">
        <v>17492000</v>
      </c>
      <c r="Z11" s="95">
        <v>17492000</v>
      </c>
      <c r="AA11" s="92">
        <f t="shared" si="7"/>
        <v>1</v>
      </c>
      <c r="AB11" s="94">
        <v>30000000</v>
      </c>
      <c r="AC11" s="95">
        <v>36333000</v>
      </c>
      <c r="AD11" s="92">
        <f t="shared" si="8"/>
        <v>0.825695648583932</v>
      </c>
      <c r="AE11" s="107">
        <v>8000000</v>
      </c>
      <c r="AF11" s="95">
        <v>81525003</v>
      </c>
      <c r="AG11" s="104">
        <f t="shared" si="9"/>
        <v>0.09812940454598941</v>
      </c>
    </row>
    <row r="12" spans="1:33" s="12" customFormat="1" ht="12.75">
      <c r="A12" s="24" t="s">
        <v>621</v>
      </c>
      <c r="B12" s="72" t="s">
        <v>455</v>
      </c>
      <c r="C12" s="26" t="s">
        <v>456</v>
      </c>
      <c r="D12" s="39">
        <v>161686928</v>
      </c>
      <c r="E12" s="40">
        <v>350989454</v>
      </c>
      <c r="F12" s="92">
        <f t="shared" si="0"/>
        <v>0.46066035932806115</v>
      </c>
      <c r="G12" s="93">
        <v>93974004</v>
      </c>
      <c r="H12" s="94">
        <v>339539830</v>
      </c>
      <c r="I12" s="92">
        <f t="shared" si="1"/>
        <v>0.2767687195932212</v>
      </c>
      <c r="J12" s="94">
        <v>93974004</v>
      </c>
      <c r="K12" s="94">
        <v>315539830</v>
      </c>
      <c r="L12" s="92">
        <f t="shared" si="2"/>
        <v>0.29781978395564196</v>
      </c>
      <c r="M12" s="94">
        <v>93974004</v>
      </c>
      <c r="N12" s="94">
        <v>161686928</v>
      </c>
      <c r="O12" s="92">
        <f t="shared" si="3"/>
        <v>0.5812096572210216</v>
      </c>
      <c r="P12" s="94">
        <v>11600000</v>
      </c>
      <c r="Q12" s="94">
        <v>115634474</v>
      </c>
      <c r="R12" s="92">
        <f t="shared" si="4"/>
        <v>0.10031610469383032</v>
      </c>
      <c r="S12" s="95">
        <v>9700000</v>
      </c>
      <c r="T12" s="96">
        <v>115634474</v>
      </c>
      <c r="U12" s="92">
        <f t="shared" si="5"/>
        <v>0.0838850185801857</v>
      </c>
      <c r="V12" s="95">
        <v>9700000</v>
      </c>
      <c r="W12" s="96">
        <v>556121000</v>
      </c>
      <c r="X12" s="92">
        <f t="shared" si="6"/>
        <v>0.017442247280717686</v>
      </c>
      <c r="Y12" s="95">
        <v>91098270</v>
      </c>
      <c r="Z12" s="95">
        <v>115634474</v>
      </c>
      <c r="AA12" s="92">
        <f t="shared" si="7"/>
        <v>0.7878123785126571</v>
      </c>
      <c r="AB12" s="94">
        <v>31864000</v>
      </c>
      <c r="AC12" s="95">
        <v>41129029</v>
      </c>
      <c r="AD12" s="92">
        <f t="shared" si="8"/>
        <v>0.7747326103905833</v>
      </c>
      <c r="AE12" s="107">
        <v>29000000</v>
      </c>
      <c r="AF12" s="95">
        <v>339539830</v>
      </c>
      <c r="AG12" s="104">
        <f t="shared" si="9"/>
        <v>0.0854097146717662</v>
      </c>
    </row>
    <row r="13" spans="1:33" s="12" customFormat="1" ht="12.75">
      <c r="A13" s="24" t="s">
        <v>622</v>
      </c>
      <c r="B13" s="72" t="s">
        <v>584</v>
      </c>
      <c r="C13" s="26" t="s">
        <v>585</v>
      </c>
      <c r="D13" s="39">
        <v>108739674</v>
      </c>
      <c r="E13" s="40">
        <v>173760674</v>
      </c>
      <c r="F13" s="92">
        <f t="shared" si="0"/>
        <v>0.6258014054434434</v>
      </c>
      <c r="G13" s="93">
        <v>113585786</v>
      </c>
      <c r="H13" s="94">
        <v>173760674</v>
      </c>
      <c r="I13" s="92">
        <f t="shared" si="1"/>
        <v>0.653690984186675</v>
      </c>
      <c r="J13" s="94">
        <v>113585786</v>
      </c>
      <c r="K13" s="94">
        <v>173760674</v>
      </c>
      <c r="L13" s="92">
        <f t="shared" si="2"/>
        <v>0.653690984186675</v>
      </c>
      <c r="M13" s="94">
        <v>113585786</v>
      </c>
      <c r="N13" s="94">
        <v>108739674</v>
      </c>
      <c r="O13" s="92">
        <f t="shared" si="3"/>
        <v>1.0445661810610174</v>
      </c>
      <c r="P13" s="94">
        <v>0</v>
      </c>
      <c r="Q13" s="94">
        <v>161712000</v>
      </c>
      <c r="R13" s="92">
        <f t="shared" si="4"/>
        <v>0</v>
      </c>
      <c r="S13" s="95">
        <v>0</v>
      </c>
      <c r="T13" s="96">
        <v>161712000</v>
      </c>
      <c r="U13" s="92">
        <f t="shared" si="5"/>
        <v>0</v>
      </c>
      <c r="V13" s="95">
        <v>0</v>
      </c>
      <c r="W13" s="96">
        <v>37035166</v>
      </c>
      <c r="X13" s="92">
        <f t="shared" si="6"/>
        <v>0</v>
      </c>
      <c r="Y13" s="95">
        <v>0</v>
      </c>
      <c r="Z13" s="95">
        <v>161712000</v>
      </c>
      <c r="AA13" s="92">
        <f t="shared" si="7"/>
        <v>0</v>
      </c>
      <c r="AB13" s="94">
        <v>0</v>
      </c>
      <c r="AC13" s="95">
        <v>0</v>
      </c>
      <c r="AD13" s="92">
        <f t="shared" si="8"/>
        <v>0</v>
      </c>
      <c r="AE13" s="107">
        <v>0</v>
      </c>
      <c r="AF13" s="95">
        <v>173760674</v>
      </c>
      <c r="AG13" s="104">
        <f t="shared" si="9"/>
        <v>0</v>
      </c>
    </row>
    <row r="14" spans="1:33" s="65" customFormat="1" ht="12.75">
      <c r="A14" s="73"/>
      <c r="B14" s="74" t="s">
        <v>674</v>
      </c>
      <c r="C14" s="20"/>
      <c r="D14" s="41">
        <f>SUM(N8:N13)</f>
        <v>2591118915</v>
      </c>
      <c r="E14" s="42">
        <f>SUM(E8:E13)</f>
        <v>3453729895</v>
      </c>
      <c r="F14" s="97">
        <f t="shared" si="0"/>
        <v>0.7502378569763632</v>
      </c>
      <c r="G14" s="98">
        <f>SUM(G8:G13)</f>
        <v>785762445</v>
      </c>
      <c r="H14" s="99">
        <f>SUM(H8:H13)</f>
        <v>3504053753</v>
      </c>
      <c r="I14" s="97">
        <f t="shared" si="1"/>
        <v>0.22424383311108412</v>
      </c>
      <c r="J14" s="99">
        <f>SUM(J8:J13)</f>
        <v>785762445</v>
      </c>
      <c r="K14" s="99">
        <f>SUM(K8:K13)</f>
        <v>2201643222</v>
      </c>
      <c r="L14" s="97">
        <f t="shared" si="2"/>
        <v>0.35689817366784965</v>
      </c>
      <c r="M14" s="99">
        <f>SUM(M8:M13)</f>
        <v>785762445</v>
      </c>
      <c r="N14" s="99">
        <f>SUM(N8:N13)</f>
        <v>2591118915</v>
      </c>
      <c r="O14" s="97">
        <f t="shared" si="3"/>
        <v>0.30325217436035734</v>
      </c>
      <c r="P14" s="99">
        <f>SUM(P8:P13)</f>
        <v>85256513</v>
      </c>
      <c r="Q14" s="99">
        <f>SUM(Q8:Q13)</f>
        <v>944372459</v>
      </c>
      <c r="R14" s="97">
        <f t="shared" si="4"/>
        <v>0.09027848301535443</v>
      </c>
      <c r="S14" s="102">
        <f>SUM(S8:S13)</f>
        <v>9700000</v>
      </c>
      <c r="T14" s="103">
        <f>SUM(T8:T13)</f>
        <v>944372459</v>
      </c>
      <c r="U14" s="97">
        <f t="shared" si="5"/>
        <v>0.010271371117992334</v>
      </c>
      <c r="V14" s="102">
        <f>SUM(V8:V13)</f>
        <v>9700000</v>
      </c>
      <c r="W14" s="103">
        <f>SUM(W8:W13)</f>
        <v>2374161755</v>
      </c>
      <c r="X14" s="97">
        <f t="shared" si="6"/>
        <v>0.004085652538025995</v>
      </c>
      <c r="Y14" s="102">
        <f>SUM(Y8:Y13)</f>
        <v>626773367</v>
      </c>
      <c r="Z14" s="102">
        <f>SUM(Z8:Z13)</f>
        <v>941935459</v>
      </c>
      <c r="AA14" s="97">
        <f t="shared" si="7"/>
        <v>0.6654100989736708</v>
      </c>
      <c r="AB14" s="99">
        <f>SUM(AB8:AB13)</f>
        <v>323818300</v>
      </c>
      <c r="AC14" s="102">
        <f>SUM(AC8:AC13)</f>
        <v>1817181997</v>
      </c>
      <c r="AD14" s="97">
        <f t="shared" si="8"/>
        <v>0.17819805640524403</v>
      </c>
      <c r="AE14" s="108">
        <f>SUM(AE8:AE13)</f>
        <v>297281061</v>
      </c>
      <c r="AF14" s="102">
        <f>SUM(AF8:AF13)</f>
        <v>3504053753</v>
      </c>
      <c r="AG14" s="106">
        <f t="shared" si="9"/>
        <v>0.08483918397241551</v>
      </c>
    </row>
    <row r="15" spans="1:33" s="12" customFormat="1" ht="12.75">
      <c r="A15" s="24" t="s">
        <v>621</v>
      </c>
      <c r="B15" s="72" t="s">
        <v>457</v>
      </c>
      <c r="C15" s="26" t="s">
        <v>458</v>
      </c>
      <c r="D15" s="39">
        <v>2150000</v>
      </c>
      <c r="E15" s="40">
        <v>54315000</v>
      </c>
      <c r="F15" s="92">
        <f t="shared" si="0"/>
        <v>0.03958390868084323</v>
      </c>
      <c r="G15" s="93">
        <v>22989233</v>
      </c>
      <c r="H15" s="94">
        <v>54315000</v>
      </c>
      <c r="I15" s="92">
        <f t="shared" si="1"/>
        <v>0.4232575347509896</v>
      </c>
      <c r="J15" s="94">
        <v>22989233</v>
      </c>
      <c r="K15" s="94">
        <v>54315000</v>
      </c>
      <c r="L15" s="92">
        <f t="shared" si="2"/>
        <v>0.4232575347509896</v>
      </c>
      <c r="M15" s="94">
        <v>22989233</v>
      </c>
      <c r="N15" s="94">
        <v>2150000</v>
      </c>
      <c r="O15" s="92">
        <f t="shared" si="3"/>
        <v>10.692666511627907</v>
      </c>
      <c r="P15" s="94">
        <v>0</v>
      </c>
      <c r="Q15" s="94">
        <v>0</v>
      </c>
      <c r="R15" s="92">
        <f t="shared" si="4"/>
        <v>0</v>
      </c>
      <c r="S15" s="95">
        <v>0</v>
      </c>
      <c r="T15" s="96">
        <v>0</v>
      </c>
      <c r="U15" s="92">
        <f t="shared" si="5"/>
        <v>0</v>
      </c>
      <c r="V15" s="95">
        <v>0</v>
      </c>
      <c r="W15" s="96">
        <v>101526696</v>
      </c>
      <c r="X15" s="92">
        <f t="shared" si="6"/>
        <v>0</v>
      </c>
      <c r="Y15" s="95">
        <v>0</v>
      </c>
      <c r="Z15" s="95">
        <v>0</v>
      </c>
      <c r="AA15" s="92">
        <f t="shared" si="7"/>
        <v>0</v>
      </c>
      <c r="AB15" s="94">
        <v>1001667</v>
      </c>
      <c r="AC15" s="95">
        <v>0</v>
      </c>
      <c r="AD15" s="92">
        <f t="shared" si="8"/>
        <v>0</v>
      </c>
      <c r="AE15" s="107">
        <v>1586663</v>
      </c>
      <c r="AF15" s="95">
        <v>54315000</v>
      </c>
      <c r="AG15" s="104">
        <f t="shared" si="9"/>
        <v>0.029212243395010586</v>
      </c>
    </row>
    <row r="16" spans="1:33" s="12" customFormat="1" ht="12.75">
      <c r="A16" s="24" t="s">
        <v>621</v>
      </c>
      <c r="B16" s="72" t="s">
        <v>459</v>
      </c>
      <c r="C16" s="26" t="s">
        <v>460</v>
      </c>
      <c r="D16" s="39">
        <v>115417693</v>
      </c>
      <c r="E16" s="40">
        <v>198521693</v>
      </c>
      <c r="F16" s="92">
        <f t="shared" si="0"/>
        <v>0.5813857984779527</v>
      </c>
      <c r="G16" s="93">
        <v>43281309</v>
      </c>
      <c r="H16" s="94">
        <v>95144738</v>
      </c>
      <c r="I16" s="92">
        <f t="shared" si="1"/>
        <v>0.4548996603469548</v>
      </c>
      <c r="J16" s="94">
        <v>43281309</v>
      </c>
      <c r="K16" s="94">
        <v>95144738</v>
      </c>
      <c r="L16" s="92">
        <f t="shared" si="2"/>
        <v>0.4548996603469548</v>
      </c>
      <c r="M16" s="94">
        <v>43281309</v>
      </c>
      <c r="N16" s="94">
        <v>115417693</v>
      </c>
      <c r="O16" s="92">
        <f t="shared" si="3"/>
        <v>0.37499717655940323</v>
      </c>
      <c r="P16" s="94">
        <v>0</v>
      </c>
      <c r="Q16" s="94">
        <v>0</v>
      </c>
      <c r="R16" s="92">
        <f t="shared" si="4"/>
        <v>0</v>
      </c>
      <c r="S16" s="95">
        <v>0</v>
      </c>
      <c r="T16" s="96">
        <v>0</v>
      </c>
      <c r="U16" s="92">
        <f t="shared" si="5"/>
        <v>0</v>
      </c>
      <c r="V16" s="95">
        <v>0</v>
      </c>
      <c r="W16" s="96">
        <v>0</v>
      </c>
      <c r="X16" s="92">
        <f t="shared" si="6"/>
        <v>0</v>
      </c>
      <c r="Y16" s="95">
        <v>20968000</v>
      </c>
      <c r="Z16" s="95">
        <v>20968000</v>
      </c>
      <c r="AA16" s="92">
        <f t="shared" si="7"/>
        <v>1</v>
      </c>
      <c r="AB16" s="94">
        <v>0</v>
      </c>
      <c r="AC16" s="95">
        <v>36898801</v>
      </c>
      <c r="AD16" s="92">
        <f t="shared" si="8"/>
        <v>0</v>
      </c>
      <c r="AE16" s="107">
        <v>0</v>
      </c>
      <c r="AF16" s="95">
        <v>95144738</v>
      </c>
      <c r="AG16" s="104">
        <f t="shared" si="9"/>
        <v>0</v>
      </c>
    </row>
    <row r="17" spans="1:33" s="12" customFormat="1" ht="12.75">
      <c r="A17" s="24" t="s">
        <v>621</v>
      </c>
      <c r="B17" s="72" t="s">
        <v>461</v>
      </c>
      <c r="C17" s="26" t="s">
        <v>462</v>
      </c>
      <c r="D17" s="39">
        <v>325036987</v>
      </c>
      <c r="E17" s="40">
        <v>422386987</v>
      </c>
      <c r="F17" s="92">
        <f t="shared" si="0"/>
        <v>0.7695241496632566</v>
      </c>
      <c r="G17" s="93">
        <v>160209601</v>
      </c>
      <c r="H17" s="94">
        <v>422236000</v>
      </c>
      <c r="I17" s="92">
        <f t="shared" si="1"/>
        <v>0.3794314103960818</v>
      </c>
      <c r="J17" s="94">
        <v>160209601</v>
      </c>
      <c r="K17" s="94">
        <v>380236000</v>
      </c>
      <c r="L17" s="92">
        <f t="shared" si="2"/>
        <v>0.4213425372663293</v>
      </c>
      <c r="M17" s="94">
        <v>160209601</v>
      </c>
      <c r="N17" s="94">
        <v>325036987</v>
      </c>
      <c r="O17" s="92">
        <f t="shared" si="3"/>
        <v>0.4928965238039202</v>
      </c>
      <c r="P17" s="94">
        <v>-9963000</v>
      </c>
      <c r="Q17" s="94">
        <v>-39380000</v>
      </c>
      <c r="R17" s="92">
        <f t="shared" si="4"/>
        <v>0.25299644489588624</v>
      </c>
      <c r="S17" s="95">
        <v>-7763000</v>
      </c>
      <c r="T17" s="96">
        <v>-39380000</v>
      </c>
      <c r="U17" s="92">
        <f t="shared" si="5"/>
        <v>0.19713052310817675</v>
      </c>
      <c r="V17" s="95">
        <v>-7763000</v>
      </c>
      <c r="W17" s="96">
        <v>135000000</v>
      </c>
      <c r="X17" s="92">
        <f t="shared" si="6"/>
        <v>-0.0575037037037037</v>
      </c>
      <c r="Y17" s="95">
        <v>24900000</v>
      </c>
      <c r="Z17" s="95">
        <v>39380000</v>
      </c>
      <c r="AA17" s="92">
        <f t="shared" si="7"/>
        <v>0.6323006602336211</v>
      </c>
      <c r="AB17" s="94">
        <v>500000000</v>
      </c>
      <c r="AC17" s="95">
        <v>134375000</v>
      </c>
      <c r="AD17" s="92">
        <f t="shared" si="8"/>
        <v>3.7209302325581395</v>
      </c>
      <c r="AE17" s="107">
        <v>24000000</v>
      </c>
      <c r="AF17" s="95">
        <v>422236000</v>
      </c>
      <c r="AG17" s="104">
        <f t="shared" si="9"/>
        <v>0.0568402504760371</v>
      </c>
    </row>
    <row r="18" spans="1:33" s="12" customFormat="1" ht="12.75">
      <c r="A18" s="24" t="s">
        <v>621</v>
      </c>
      <c r="B18" s="72" t="s">
        <v>463</v>
      </c>
      <c r="C18" s="26" t="s">
        <v>464</v>
      </c>
      <c r="D18" s="39">
        <v>158137000</v>
      </c>
      <c r="E18" s="40">
        <v>250546000</v>
      </c>
      <c r="F18" s="92">
        <f t="shared" si="0"/>
        <v>0.6311695257557495</v>
      </c>
      <c r="G18" s="93">
        <v>88859000</v>
      </c>
      <c r="H18" s="94">
        <v>250546000</v>
      </c>
      <c r="I18" s="92">
        <f t="shared" si="1"/>
        <v>0.3546614194598996</v>
      </c>
      <c r="J18" s="94">
        <v>88859000</v>
      </c>
      <c r="K18" s="94">
        <v>192583000</v>
      </c>
      <c r="L18" s="92">
        <f t="shared" si="2"/>
        <v>0.4614062508113385</v>
      </c>
      <c r="M18" s="94">
        <v>88859000</v>
      </c>
      <c r="N18" s="94">
        <v>158137000</v>
      </c>
      <c r="O18" s="92">
        <f t="shared" si="3"/>
        <v>0.5619115071109229</v>
      </c>
      <c r="P18" s="94">
        <v>33252000</v>
      </c>
      <c r="Q18" s="94">
        <v>62585000</v>
      </c>
      <c r="R18" s="92">
        <f t="shared" si="4"/>
        <v>0.5313094191899017</v>
      </c>
      <c r="S18" s="95">
        <v>0</v>
      </c>
      <c r="T18" s="96">
        <v>62585000</v>
      </c>
      <c r="U18" s="92">
        <f t="shared" si="5"/>
        <v>0</v>
      </c>
      <c r="V18" s="95">
        <v>0</v>
      </c>
      <c r="W18" s="96">
        <v>62585</v>
      </c>
      <c r="X18" s="92">
        <f t="shared" si="6"/>
        <v>0</v>
      </c>
      <c r="Y18" s="95">
        <v>44058000</v>
      </c>
      <c r="Z18" s="95">
        <v>62585000</v>
      </c>
      <c r="AA18" s="92">
        <f t="shared" si="7"/>
        <v>0.7039705999840218</v>
      </c>
      <c r="AB18" s="94">
        <v>0</v>
      </c>
      <c r="AC18" s="95">
        <v>119590000</v>
      </c>
      <c r="AD18" s="92">
        <f t="shared" si="8"/>
        <v>0</v>
      </c>
      <c r="AE18" s="107">
        <v>0</v>
      </c>
      <c r="AF18" s="95">
        <v>250546000</v>
      </c>
      <c r="AG18" s="104">
        <f t="shared" si="9"/>
        <v>0</v>
      </c>
    </row>
    <row r="19" spans="1:33" s="12" customFormat="1" ht="12.75">
      <c r="A19" s="24" t="s">
        <v>621</v>
      </c>
      <c r="B19" s="72" t="s">
        <v>465</v>
      </c>
      <c r="C19" s="26" t="s">
        <v>466</v>
      </c>
      <c r="D19" s="39">
        <v>63904583</v>
      </c>
      <c r="E19" s="40">
        <v>126386723</v>
      </c>
      <c r="F19" s="92">
        <f t="shared" si="0"/>
        <v>0.5056273434670824</v>
      </c>
      <c r="G19" s="93">
        <v>63584552</v>
      </c>
      <c r="H19" s="94">
        <v>123274886</v>
      </c>
      <c r="I19" s="92">
        <f t="shared" si="1"/>
        <v>0.51579485540956</v>
      </c>
      <c r="J19" s="94">
        <v>63584552</v>
      </c>
      <c r="K19" s="94">
        <v>101384886</v>
      </c>
      <c r="L19" s="92">
        <f t="shared" si="2"/>
        <v>0.627160068020395</v>
      </c>
      <c r="M19" s="94">
        <v>63584552</v>
      </c>
      <c r="N19" s="94">
        <v>63904583</v>
      </c>
      <c r="O19" s="92">
        <f t="shared" si="3"/>
        <v>0.9949920493182781</v>
      </c>
      <c r="P19" s="94">
        <v>24811850</v>
      </c>
      <c r="Q19" s="94">
        <v>32350500</v>
      </c>
      <c r="R19" s="92">
        <f t="shared" si="4"/>
        <v>0.7669695986151682</v>
      </c>
      <c r="S19" s="95">
        <v>3000000</v>
      </c>
      <c r="T19" s="96">
        <v>32350500</v>
      </c>
      <c r="U19" s="92">
        <f t="shared" si="5"/>
        <v>0.09273426994945982</v>
      </c>
      <c r="V19" s="95">
        <v>3000000</v>
      </c>
      <c r="W19" s="96">
        <v>102648422</v>
      </c>
      <c r="X19" s="92">
        <f t="shared" si="6"/>
        <v>0.029225972903899097</v>
      </c>
      <c r="Y19" s="95">
        <v>21330100</v>
      </c>
      <c r="Z19" s="95">
        <v>32350500</v>
      </c>
      <c r="AA19" s="92">
        <f t="shared" si="7"/>
        <v>0.659343750482991</v>
      </c>
      <c r="AB19" s="94">
        <v>7626980</v>
      </c>
      <c r="AC19" s="95">
        <v>50452520</v>
      </c>
      <c r="AD19" s="92">
        <f t="shared" si="8"/>
        <v>0.15117143801736763</v>
      </c>
      <c r="AE19" s="107">
        <v>-7218354</v>
      </c>
      <c r="AF19" s="95">
        <v>123274886</v>
      </c>
      <c r="AG19" s="104">
        <f t="shared" si="9"/>
        <v>-0.05855494362412146</v>
      </c>
    </row>
    <row r="20" spans="1:33" s="12" customFormat="1" ht="12.75">
      <c r="A20" s="24" t="s">
        <v>622</v>
      </c>
      <c r="B20" s="72" t="s">
        <v>586</v>
      </c>
      <c r="C20" s="26" t="s">
        <v>587</v>
      </c>
      <c r="D20" s="39">
        <v>15789082</v>
      </c>
      <c r="E20" s="40">
        <v>332896354</v>
      </c>
      <c r="F20" s="92">
        <f t="shared" si="0"/>
        <v>0.047429423032972</v>
      </c>
      <c r="G20" s="93">
        <v>92151967</v>
      </c>
      <c r="H20" s="94">
        <v>332896354</v>
      </c>
      <c r="I20" s="92">
        <f t="shared" si="1"/>
        <v>0.27681879327521863</v>
      </c>
      <c r="J20" s="94">
        <v>92151967</v>
      </c>
      <c r="K20" s="94">
        <v>332896354</v>
      </c>
      <c r="L20" s="92">
        <f t="shared" si="2"/>
        <v>0.27681879327521863</v>
      </c>
      <c r="M20" s="94">
        <v>92151967</v>
      </c>
      <c r="N20" s="94">
        <v>15789082</v>
      </c>
      <c r="O20" s="92">
        <f t="shared" si="3"/>
        <v>5.836436025856348</v>
      </c>
      <c r="P20" s="94">
        <v>52124523</v>
      </c>
      <c r="Q20" s="94">
        <v>225133850</v>
      </c>
      <c r="R20" s="92">
        <f t="shared" si="4"/>
        <v>0.23152681393757535</v>
      </c>
      <c r="S20" s="95">
        <v>0</v>
      </c>
      <c r="T20" s="96">
        <v>225133850</v>
      </c>
      <c r="U20" s="92">
        <f t="shared" si="5"/>
        <v>0</v>
      </c>
      <c r="V20" s="95">
        <v>0</v>
      </c>
      <c r="W20" s="96">
        <v>181233949</v>
      </c>
      <c r="X20" s="92">
        <f t="shared" si="6"/>
        <v>0</v>
      </c>
      <c r="Y20" s="95">
        <v>0</v>
      </c>
      <c r="Z20" s="95">
        <v>218833850</v>
      </c>
      <c r="AA20" s="92">
        <f t="shared" si="7"/>
        <v>0</v>
      </c>
      <c r="AB20" s="94">
        <v>0</v>
      </c>
      <c r="AC20" s="95">
        <v>0</v>
      </c>
      <c r="AD20" s="92">
        <f t="shared" si="8"/>
        <v>0</v>
      </c>
      <c r="AE20" s="107">
        <v>11365499</v>
      </c>
      <c r="AF20" s="95">
        <v>332896354</v>
      </c>
      <c r="AG20" s="104">
        <f t="shared" si="9"/>
        <v>0.03414125406732451</v>
      </c>
    </row>
    <row r="21" spans="1:33" s="65" customFormat="1" ht="12.75">
      <c r="A21" s="73"/>
      <c r="B21" s="74" t="s">
        <v>675</v>
      </c>
      <c r="C21" s="20"/>
      <c r="D21" s="41">
        <f>SUM(N15:N20)</f>
        <v>680435345</v>
      </c>
      <c r="E21" s="42">
        <f>SUM(E15:E20)</f>
        <v>1385052757</v>
      </c>
      <c r="F21" s="97">
        <f t="shared" si="0"/>
        <v>0.4912703444407497</v>
      </c>
      <c r="G21" s="98">
        <f>SUM(G15:G20)</f>
        <v>471075662</v>
      </c>
      <c r="H21" s="99">
        <f>SUM(H15:H20)</f>
        <v>1278412978</v>
      </c>
      <c r="I21" s="97">
        <f t="shared" si="1"/>
        <v>0.36848473076123606</v>
      </c>
      <c r="J21" s="99">
        <f>SUM(J15:J20)</f>
        <v>471075662</v>
      </c>
      <c r="K21" s="99">
        <f>SUM(K15:K20)</f>
        <v>1156559978</v>
      </c>
      <c r="L21" s="97">
        <f t="shared" si="2"/>
        <v>0.4073075940381537</v>
      </c>
      <c r="M21" s="99">
        <f>SUM(M15:M20)</f>
        <v>471075662</v>
      </c>
      <c r="N21" s="99">
        <f>SUM(N15:N20)</f>
        <v>680435345</v>
      </c>
      <c r="O21" s="97">
        <f t="shared" si="3"/>
        <v>0.6923150971823782</v>
      </c>
      <c r="P21" s="99">
        <f>SUM(P15:P20)</f>
        <v>100225373</v>
      </c>
      <c r="Q21" s="99">
        <f>SUM(Q15:Q20)</f>
        <v>280689350</v>
      </c>
      <c r="R21" s="97">
        <f t="shared" si="4"/>
        <v>0.3570686704002129</v>
      </c>
      <c r="S21" s="102">
        <f>SUM(S15:S20)</f>
        <v>-4763000</v>
      </c>
      <c r="T21" s="103">
        <f>SUM(T15:T20)</f>
        <v>280689350</v>
      </c>
      <c r="U21" s="97">
        <f t="shared" si="5"/>
        <v>-0.016968937367947877</v>
      </c>
      <c r="V21" s="102">
        <f>SUM(V15:V20)</f>
        <v>-4763000</v>
      </c>
      <c r="W21" s="103">
        <f>SUM(W15:W20)</f>
        <v>520471652</v>
      </c>
      <c r="X21" s="97">
        <f t="shared" si="6"/>
        <v>-0.00915131493078897</v>
      </c>
      <c r="Y21" s="102">
        <f>SUM(Y15:Y20)</f>
        <v>111256100</v>
      </c>
      <c r="Z21" s="102">
        <f>SUM(Z15:Z20)</f>
        <v>374117350</v>
      </c>
      <c r="AA21" s="97">
        <f t="shared" si="7"/>
        <v>0.2973828933622031</v>
      </c>
      <c r="AB21" s="99">
        <f>SUM(AB15:AB20)</f>
        <v>508628647</v>
      </c>
      <c r="AC21" s="102">
        <f>SUM(AC15:AC20)</f>
        <v>341316321</v>
      </c>
      <c r="AD21" s="97">
        <f t="shared" si="8"/>
        <v>1.4901972619117736</v>
      </c>
      <c r="AE21" s="108">
        <f>SUM(AE15:AE20)</f>
        <v>29733808</v>
      </c>
      <c r="AF21" s="102">
        <f>SUM(AF15:AF20)</f>
        <v>1278412978</v>
      </c>
      <c r="AG21" s="106">
        <f t="shared" si="9"/>
        <v>0.023258374650198522</v>
      </c>
    </row>
    <row r="22" spans="1:33" s="12" customFormat="1" ht="12.75">
      <c r="A22" s="24" t="s">
        <v>621</v>
      </c>
      <c r="B22" s="72" t="s">
        <v>467</v>
      </c>
      <c r="C22" s="26" t="s">
        <v>468</v>
      </c>
      <c r="D22" s="39">
        <v>2033243</v>
      </c>
      <c r="E22" s="40">
        <v>41015479</v>
      </c>
      <c r="F22" s="92">
        <f t="shared" si="0"/>
        <v>0.04957257722139488</v>
      </c>
      <c r="G22" s="93">
        <v>13496000</v>
      </c>
      <c r="H22" s="94">
        <v>41016000</v>
      </c>
      <c r="I22" s="92">
        <f t="shared" si="1"/>
        <v>0.3290423249463624</v>
      </c>
      <c r="J22" s="94">
        <v>13496000</v>
      </c>
      <c r="K22" s="94">
        <v>41016000</v>
      </c>
      <c r="L22" s="92">
        <f t="shared" si="2"/>
        <v>0.3290423249463624</v>
      </c>
      <c r="M22" s="94">
        <v>13496000</v>
      </c>
      <c r="N22" s="94">
        <v>2033243</v>
      </c>
      <c r="O22" s="92">
        <f t="shared" si="3"/>
        <v>6.637671935917153</v>
      </c>
      <c r="P22" s="94">
        <v>0</v>
      </c>
      <c r="Q22" s="94">
        <v>19530000</v>
      </c>
      <c r="R22" s="92">
        <f t="shared" si="4"/>
        <v>0</v>
      </c>
      <c r="S22" s="95">
        <v>0</v>
      </c>
      <c r="T22" s="96">
        <v>19530000</v>
      </c>
      <c r="U22" s="92">
        <f t="shared" si="5"/>
        <v>0</v>
      </c>
      <c r="V22" s="95">
        <v>0</v>
      </c>
      <c r="W22" s="96">
        <v>0</v>
      </c>
      <c r="X22" s="92">
        <f t="shared" si="6"/>
        <v>0</v>
      </c>
      <c r="Y22" s="95">
        <v>36411000</v>
      </c>
      <c r="Z22" s="95">
        <v>38327000</v>
      </c>
      <c r="AA22" s="92">
        <f t="shared" si="7"/>
        <v>0.9500091319435385</v>
      </c>
      <c r="AB22" s="94">
        <v>0</v>
      </c>
      <c r="AC22" s="95">
        <v>0</v>
      </c>
      <c r="AD22" s="92">
        <f t="shared" si="8"/>
        <v>0</v>
      </c>
      <c r="AE22" s="107">
        <v>0</v>
      </c>
      <c r="AF22" s="95">
        <v>41016000</v>
      </c>
      <c r="AG22" s="104">
        <f t="shared" si="9"/>
        <v>0</v>
      </c>
    </row>
    <row r="23" spans="1:33" s="12" customFormat="1" ht="12.75">
      <c r="A23" s="24" t="s">
        <v>621</v>
      </c>
      <c r="B23" s="72" t="s">
        <v>469</v>
      </c>
      <c r="C23" s="26" t="s">
        <v>470</v>
      </c>
      <c r="D23" s="39">
        <v>244012106</v>
      </c>
      <c r="E23" s="40">
        <v>244012106</v>
      </c>
      <c r="F23" s="92">
        <f t="shared" si="0"/>
        <v>1</v>
      </c>
      <c r="G23" s="93">
        <v>72372997</v>
      </c>
      <c r="H23" s="94">
        <v>227811577</v>
      </c>
      <c r="I23" s="92">
        <f t="shared" si="1"/>
        <v>0.31768796807020916</v>
      </c>
      <c r="J23" s="94">
        <v>72372997</v>
      </c>
      <c r="K23" s="94">
        <v>163782357</v>
      </c>
      <c r="L23" s="92">
        <f t="shared" si="2"/>
        <v>0.4418851842509508</v>
      </c>
      <c r="M23" s="94">
        <v>72372997</v>
      </c>
      <c r="N23" s="94">
        <v>244012106</v>
      </c>
      <c r="O23" s="92">
        <f t="shared" si="3"/>
        <v>0.2965959279085932</v>
      </c>
      <c r="P23" s="94">
        <v>0</v>
      </c>
      <c r="Q23" s="94">
        <v>122252278</v>
      </c>
      <c r="R23" s="92">
        <f t="shared" si="4"/>
        <v>0</v>
      </c>
      <c r="S23" s="95">
        <v>0</v>
      </c>
      <c r="T23" s="96">
        <v>122252278</v>
      </c>
      <c r="U23" s="92">
        <f t="shared" si="5"/>
        <v>0</v>
      </c>
      <c r="V23" s="95">
        <v>0</v>
      </c>
      <c r="W23" s="96">
        <v>0</v>
      </c>
      <c r="X23" s="92">
        <f t="shared" si="6"/>
        <v>0</v>
      </c>
      <c r="Y23" s="95">
        <v>69315000</v>
      </c>
      <c r="Z23" s="95">
        <v>87935278</v>
      </c>
      <c r="AA23" s="92">
        <f t="shared" si="7"/>
        <v>0.7882501946488416</v>
      </c>
      <c r="AB23" s="94">
        <v>0</v>
      </c>
      <c r="AC23" s="95">
        <v>145457876</v>
      </c>
      <c r="AD23" s="92">
        <f t="shared" si="8"/>
        <v>0</v>
      </c>
      <c r="AE23" s="107">
        <v>0</v>
      </c>
      <c r="AF23" s="95">
        <v>227811577</v>
      </c>
      <c r="AG23" s="104">
        <f t="shared" si="9"/>
        <v>0</v>
      </c>
    </row>
    <row r="24" spans="1:33" s="12" customFormat="1" ht="12.75">
      <c r="A24" s="24" t="s">
        <v>621</v>
      </c>
      <c r="B24" s="72" t="s">
        <v>471</v>
      </c>
      <c r="C24" s="26" t="s">
        <v>472</v>
      </c>
      <c r="D24" s="39">
        <v>64523758</v>
      </c>
      <c r="E24" s="40">
        <v>114066258</v>
      </c>
      <c r="F24" s="92">
        <f t="shared" si="0"/>
        <v>0.5656691043551196</v>
      </c>
      <c r="G24" s="93">
        <v>29468836</v>
      </c>
      <c r="H24" s="94">
        <v>77997518</v>
      </c>
      <c r="I24" s="92">
        <f t="shared" si="1"/>
        <v>0.3778176120937592</v>
      </c>
      <c r="J24" s="94">
        <v>29468836</v>
      </c>
      <c r="K24" s="94">
        <v>62493518</v>
      </c>
      <c r="L24" s="92">
        <f t="shared" si="2"/>
        <v>0.47155028142278693</v>
      </c>
      <c r="M24" s="94">
        <v>29468836</v>
      </c>
      <c r="N24" s="94">
        <v>64523758</v>
      </c>
      <c r="O24" s="92">
        <f t="shared" si="3"/>
        <v>0.4567129521501212</v>
      </c>
      <c r="P24" s="94">
        <v>425000</v>
      </c>
      <c r="Q24" s="94">
        <v>425000</v>
      </c>
      <c r="R24" s="92">
        <f t="shared" si="4"/>
        <v>1</v>
      </c>
      <c r="S24" s="95">
        <v>0</v>
      </c>
      <c r="T24" s="96">
        <v>425000</v>
      </c>
      <c r="U24" s="92">
        <f t="shared" si="5"/>
        <v>0</v>
      </c>
      <c r="V24" s="95">
        <v>0</v>
      </c>
      <c r="W24" s="96">
        <v>450000</v>
      </c>
      <c r="X24" s="92">
        <f t="shared" si="6"/>
        <v>0</v>
      </c>
      <c r="Y24" s="95">
        <v>0</v>
      </c>
      <c r="Z24" s="95">
        <v>425000</v>
      </c>
      <c r="AA24" s="92">
        <f t="shared" si="7"/>
        <v>0</v>
      </c>
      <c r="AB24" s="94">
        <v>38640000</v>
      </c>
      <c r="AC24" s="95">
        <v>38423832</v>
      </c>
      <c r="AD24" s="92">
        <f t="shared" si="8"/>
        <v>1.0056258834360925</v>
      </c>
      <c r="AE24" s="107">
        <v>11542000</v>
      </c>
      <c r="AF24" s="95">
        <v>77997518</v>
      </c>
      <c r="AG24" s="104">
        <f t="shared" si="9"/>
        <v>0.1479790677441813</v>
      </c>
    </row>
    <row r="25" spans="1:33" s="12" customFormat="1" ht="12.75">
      <c r="A25" s="24" t="s">
        <v>621</v>
      </c>
      <c r="B25" s="72" t="s">
        <v>473</v>
      </c>
      <c r="C25" s="26" t="s">
        <v>474</v>
      </c>
      <c r="D25" s="39">
        <v>66318250</v>
      </c>
      <c r="E25" s="40">
        <v>139242620</v>
      </c>
      <c r="F25" s="92">
        <f t="shared" si="0"/>
        <v>0.47627838373049863</v>
      </c>
      <c r="G25" s="93">
        <v>49792904</v>
      </c>
      <c r="H25" s="94">
        <v>85942974</v>
      </c>
      <c r="I25" s="92">
        <f t="shared" si="1"/>
        <v>0.5793714329690289</v>
      </c>
      <c r="J25" s="94">
        <v>49792904</v>
      </c>
      <c r="K25" s="94">
        <v>84234674</v>
      </c>
      <c r="L25" s="92">
        <f t="shared" si="2"/>
        <v>0.5911212287709453</v>
      </c>
      <c r="M25" s="94">
        <v>49792904</v>
      </c>
      <c r="N25" s="94">
        <v>66318250</v>
      </c>
      <c r="O25" s="92">
        <f t="shared" si="3"/>
        <v>0.7508175200642357</v>
      </c>
      <c r="P25" s="94">
        <v>17447500</v>
      </c>
      <c r="Q25" s="94">
        <v>55329500</v>
      </c>
      <c r="R25" s="92">
        <f t="shared" si="4"/>
        <v>0.31533811077273427</v>
      </c>
      <c r="S25" s="95">
        <v>0</v>
      </c>
      <c r="T25" s="96">
        <v>55329500</v>
      </c>
      <c r="U25" s="92">
        <f t="shared" si="5"/>
        <v>0</v>
      </c>
      <c r="V25" s="95">
        <v>0</v>
      </c>
      <c r="W25" s="96">
        <v>107303000</v>
      </c>
      <c r="X25" s="92">
        <f t="shared" si="6"/>
        <v>0</v>
      </c>
      <c r="Y25" s="95">
        <v>49519500</v>
      </c>
      <c r="Z25" s="95">
        <v>55329500</v>
      </c>
      <c r="AA25" s="92">
        <f t="shared" si="7"/>
        <v>0.8949927253996511</v>
      </c>
      <c r="AB25" s="94">
        <v>11482000</v>
      </c>
      <c r="AC25" s="95">
        <v>4686374</v>
      </c>
      <c r="AD25" s="92">
        <f t="shared" si="8"/>
        <v>2.4500818756676273</v>
      </c>
      <c r="AE25" s="107">
        <v>7868000</v>
      </c>
      <c r="AF25" s="95">
        <v>85942974</v>
      </c>
      <c r="AG25" s="104">
        <f t="shared" si="9"/>
        <v>0.09154907764769694</v>
      </c>
    </row>
    <row r="26" spans="1:33" s="12" customFormat="1" ht="12.75">
      <c r="A26" s="24" t="s">
        <v>621</v>
      </c>
      <c r="B26" s="72" t="s">
        <v>475</v>
      </c>
      <c r="C26" s="26" t="s">
        <v>476</v>
      </c>
      <c r="D26" s="39">
        <v>8982252</v>
      </c>
      <c r="E26" s="40">
        <v>17555252</v>
      </c>
      <c r="F26" s="92">
        <f t="shared" si="0"/>
        <v>0.5116561129398769</v>
      </c>
      <c r="G26" s="93">
        <v>4694110</v>
      </c>
      <c r="H26" s="94">
        <v>13334018</v>
      </c>
      <c r="I26" s="92">
        <f t="shared" si="1"/>
        <v>0.35204017273712995</v>
      </c>
      <c r="J26" s="94">
        <v>4694110</v>
      </c>
      <c r="K26" s="94">
        <v>13334018</v>
      </c>
      <c r="L26" s="92">
        <f t="shared" si="2"/>
        <v>0.35204017273712995</v>
      </c>
      <c r="M26" s="94">
        <v>4694110</v>
      </c>
      <c r="N26" s="94">
        <v>8982252</v>
      </c>
      <c r="O26" s="92">
        <f t="shared" si="3"/>
        <v>0.5225983417076252</v>
      </c>
      <c r="P26" s="94">
        <v>0</v>
      </c>
      <c r="Q26" s="94">
        <v>9209200</v>
      </c>
      <c r="R26" s="92">
        <f t="shared" si="4"/>
        <v>0</v>
      </c>
      <c r="S26" s="95">
        <v>0</v>
      </c>
      <c r="T26" s="96">
        <v>9209200</v>
      </c>
      <c r="U26" s="92">
        <f t="shared" si="5"/>
        <v>0</v>
      </c>
      <c r="V26" s="95">
        <v>0</v>
      </c>
      <c r="W26" s="96">
        <v>0</v>
      </c>
      <c r="X26" s="92">
        <f t="shared" si="6"/>
        <v>0</v>
      </c>
      <c r="Y26" s="95">
        <v>5858000</v>
      </c>
      <c r="Z26" s="95">
        <v>11569000</v>
      </c>
      <c r="AA26" s="92">
        <f t="shared" si="7"/>
        <v>0.5063531852364076</v>
      </c>
      <c r="AB26" s="94">
        <v>0</v>
      </c>
      <c r="AC26" s="95">
        <v>0</v>
      </c>
      <c r="AD26" s="92">
        <f t="shared" si="8"/>
        <v>0</v>
      </c>
      <c r="AE26" s="107">
        <v>0</v>
      </c>
      <c r="AF26" s="95">
        <v>13334018</v>
      </c>
      <c r="AG26" s="104">
        <f t="shared" si="9"/>
        <v>0</v>
      </c>
    </row>
    <row r="27" spans="1:33" s="12" customFormat="1" ht="12.75">
      <c r="A27" s="24" t="s">
        <v>621</v>
      </c>
      <c r="B27" s="72" t="s">
        <v>477</v>
      </c>
      <c r="C27" s="26" t="s">
        <v>478</v>
      </c>
      <c r="D27" s="39">
        <v>104905879</v>
      </c>
      <c r="E27" s="40">
        <v>146001048</v>
      </c>
      <c r="F27" s="92">
        <f t="shared" si="0"/>
        <v>0.7185282601533107</v>
      </c>
      <c r="G27" s="93">
        <v>42164376</v>
      </c>
      <c r="H27" s="94">
        <v>141392053</v>
      </c>
      <c r="I27" s="92">
        <f t="shared" si="1"/>
        <v>0.2982089523800889</v>
      </c>
      <c r="J27" s="94">
        <v>42164376</v>
      </c>
      <c r="K27" s="94">
        <v>109792053</v>
      </c>
      <c r="L27" s="92">
        <f t="shared" si="2"/>
        <v>0.3840385059563464</v>
      </c>
      <c r="M27" s="94">
        <v>42164376</v>
      </c>
      <c r="N27" s="94">
        <v>104905879</v>
      </c>
      <c r="O27" s="92">
        <f t="shared" si="3"/>
        <v>0.40192576814498643</v>
      </c>
      <c r="P27" s="94">
        <v>2554000</v>
      </c>
      <c r="Q27" s="94">
        <v>19915100</v>
      </c>
      <c r="R27" s="92">
        <f t="shared" si="4"/>
        <v>0.12824439746724847</v>
      </c>
      <c r="S27" s="95">
        <v>0</v>
      </c>
      <c r="T27" s="96">
        <v>19915100</v>
      </c>
      <c r="U27" s="92">
        <f t="shared" si="5"/>
        <v>0</v>
      </c>
      <c r="V27" s="95">
        <v>0</v>
      </c>
      <c r="W27" s="96">
        <v>0</v>
      </c>
      <c r="X27" s="92">
        <f t="shared" si="6"/>
        <v>0</v>
      </c>
      <c r="Y27" s="95">
        <v>10410100</v>
      </c>
      <c r="Z27" s="95">
        <v>19915100</v>
      </c>
      <c r="AA27" s="92">
        <f t="shared" si="7"/>
        <v>0.5227239632238854</v>
      </c>
      <c r="AB27" s="94">
        <v>0</v>
      </c>
      <c r="AC27" s="95">
        <v>67343345</v>
      </c>
      <c r="AD27" s="92">
        <f t="shared" si="8"/>
        <v>0</v>
      </c>
      <c r="AE27" s="107">
        <v>0</v>
      </c>
      <c r="AF27" s="95">
        <v>141392053</v>
      </c>
      <c r="AG27" s="104">
        <f t="shared" si="9"/>
        <v>0</v>
      </c>
    </row>
    <row r="28" spans="1:33" s="12" customFormat="1" ht="12.75">
      <c r="A28" s="24" t="s">
        <v>622</v>
      </c>
      <c r="B28" s="72" t="s">
        <v>588</v>
      </c>
      <c r="C28" s="26" t="s">
        <v>589</v>
      </c>
      <c r="D28" s="39">
        <v>219349364</v>
      </c>
      <c r="E28" s="40">
        <v>319719614</v>
      </c>
      <c r="F28" s="92">
        <f t="shared" si="0"/>
        <v>0.68606789948145</v>
      </c>
      <c r="G28" s="93">
        <v>53939809</v>
      </c>
      <c r="H28" s="94">
        <v>185066882</v>
      </c>
      <c r="I28" s="92">
        <f t="shared" si="1"/>
        <v>0.29146116483445156</v>
      </c>
      <c r="J28" s="94">
        <v>53939809</v>
      </c>
      <c r="K28" s="94">
        <v>141161216</v>
      </c>
      <c r="L28" s="92">
        <f t="shared" si="2"/>
        <v>0.3821149358758712</v>
      </c>
      <c r="M28" s="94">
        <v>53939809</v>
      </c>
      <c r="N28" s="94">
        <v>219349364</v>
      </c>
      <c r="O28" s="92">
        <f t="shared" si="3"/>
        <v>0.24590820787608939</v>
      </c>
      <c r="P28" s="94">
        <v>50416708</v>
      </c>
      <c r="Q28" s="94">
        <v>125456108</v>
      </c>
      <c r="R28" s="92">
        <f t="shared" si="4"/>
        <v>0.4018673048585247</v>
      </c>
      <c r="S28" s="95">
        <v>50188708</v>
      </c>
      <c r="T28" s="96">
        <v>125456108</v>
      </c>
      <c r="U28" s="92">
        <f t="shared" si="5"/>
        <v>0.40004993618963536</v>
      </c>
      <c r="V28" s="95">
        <v>50188708</v>
      </c>
      <c r="W28" s="96">
        <v>22931000</v>
      </c>
      <c r="X28" s="92">
        <f t="shared" si="6"/>
        <v>2.1886837905019405</v>
      </c>
      <c r="Y28" s="95">
        <v>0</v>
      </c>
      <c r="Z28" s="95">
        <v>125456108</v>
      </c>
      <c r="AA28" s="92">
        <f t="shared" si="7"/>
        <v>0</v>
      </c>
      <c r="AB28" s="94">
        <v>0</v>
      </c>
      <c r="AC28" s="95">
        <v>0</v>
      </c>
      <c r="AD28" s="92">
        <f t="shared" si="8"/>
        <v>0</v>
      </c>
      <c r="AE28" s="107">
        <v>6863000</v>
      </c>
      <c r="AF28" s="95">
        <v>185066882</v>
      </c>
      <c r="AG28" s="104">
        <f t="shared" si="9"/>
        <v>0.037083890568816086</v>
      </c>
    </row>
    <row r="29" spans="1:33" s="65" customFormat="1" ht="12.75">
      <c r="A29" s="73"/>
      <c r="B29" s="74" t="s">
        <v>676</v>
      </c>
      <c r="C29" s="20"/>
      <c r="D29" s="41">
        <f>SUM(N22:N28)</f>
        <v>710124852</v>
      </c>
      <c r="E29" s="42">
        <f>SUM(E22:E28)</f>
        <v>1021612377</v>
      </c>
      <c r="F29" s="97">
        <f t="shared" si="0"/>
        <v>0.6951020445595091</v>
      </c>
      <c r="G29" s="98">
        <f>SUM(G22:G28)</f>
        <v>265929032</v>
      </c>
      <c r="H29" s="99">
        <f>SUM(H22:H28)</f>
        <v>772561022</v>
      </c>
      <c r="I29" s="97">
        <f t="shared" si="1"/>
        <v>0.34421751088550256</v>
      </c>
      <c r="J29" s="99">
        <f>SUM(J22:J28)</f>
        <v>265929032</v>
      </c>
      <c r="K29" s="99">
        <f>SUM(K22:K28)</f>
        <v>615813836</v>
      </c>
      <c r="L29" s="97">
        <f t="shared" si="2"/>
        <v>0.4318334802727622</v>
      </c>
      <c r="M29" s="99">
        <f>SUM(M22:M28)</f>
        <v>265929032</v>
      </c>
      <c r="N29" s="99">
        <f>SUM(N22:N28)</f>
        <v>710124852</v>
      </c>
      <c r="O29" s="97">
        <f t="shared" si="3"/>
        <v>0.37448208051166754</v>
      </c>
      <c r="P29" s="99">
        <f>SUM(P22:P28)</f>
        <v>70843208</v>
      </c>
      <c r="Q29" s="99">
        <f>SUM(Q22:Q28)</f>
        <v>352117186</v>
      </c>
      <c r="R29" s="97">
        <f t="shared" si="4"/>
        <v>0.20119213380286413</v>
      </c>
      <c r="S29" s="102">
        <f>SUM(S22:S28)</f>
        <v>50188708</v>
      </c>
      <c r="T29" s="103">
        <f>SUM(T22:T28)</f>
        <v>352117186</v>
      </c>
      <c r="U29" s="97">
        <f t="shared" si="5"/>
        <v>0.14253410510897357</v>
      </c>
      <c r="V29" s="102">
        <f>SUM(V22:V28)</f>
        <v>50188708</v>
      </c>
      <c r="W29" s="103">
        <f>SUM(W22:W28)</f>
        <v>130684000</v>
      </c>
      <c r="X29" s="97">
        <f t="shared" si="6"/>
        <v>0.384046310183343</v>
      </c>
      <c r="Y29" s="102">
        <f>SUM(Y22:Y28)</f>
        <v>171513600</v>
      </c>
      <c r="Z29" s="102">
        <f>SUM(Z22:Z28)</f>
        <v>338956986</v>
      </c>
      <c r="AA29" s="97">
        <f t="shared" si="7"/>
        <v>0.5060040273074649</v>
      </c>
      <c r="AB29" s="99">
        <f>SUM(AB22:AB28)</f>
        <v>50122000</v>
      </c>
      <c r="AC29" s="102">
        <f>SUM(AC22:AC28)</f>
        <v>255911427</v>
      </c>
      <c r="AD29" s="97">
        <f t="shared" si="8"/>
        <v>0.19585682666682955</v>
      </c>
      <c r="AE29" s="108">
        <f>SUM(AE22:AE28)</f>
        <v>26273000</v>
      </c>
      <c r="AF29" s="102">
        <f>SUM(AF22:AF28)</f>
        <v>772561022</v>
      </c>
      <c r="AG29" s="106">
        <f t="shared" si="9"/>
        <v>0.03400766962328058</v>
      </c>
    </row>
    <row r="30" spans="1:33" s="12" customFormat="1" ht="12.75">
      <c r="A30" s="24" t="s">
        <v>621</v>
      </c>
      <c r="B30" s="72" t="s">
        <v>479</v>
      </c>
      <c r="C30" s="26" t="s">
        <v>480</v>
      </c>
      <c r="D30" s="39">
        <v>77773288</v>
      </c>
      <c r="E30" s="40">
        <v>117790688</v>
      </c>
      <c r="F30" s="92">
        <f t="shared" si="0"/>
        <v>0.6602668625214244</v>
      </c>
      <c r="G30" s="93">
        <v>30967569</v>
      </c>
      <c r="H30" s="94">
        <v>91437915</v>
      </c>
      <c r="I30" s="92">
        <f t="shared" si="1"/>
        <v>0.33867317512653256</v>
      </c>
      <c r="J30" s="94">
        <v>30967569</v>
      </c>
      <c r="K30" s="94">
        <v>74846484</v>
      </c>
      <c r="L30" s="92">
        <f t="shared" si="2"/>
        <v>0.4137478121216756</v>
      </c>
      <c r="M30" s="94">
        <v>30967569</v>
      </c>
      <c r="N30" s="94">
        <v>77773288</v>
      </c>
      <c r="O30" s="92">
        <f t="shared" si="3"/>
        <v>0.39817744364877566</v>
      </c>
      <c r="P30" s="94">
        <v>4350731</v>
      </c>
      <c r="Q30" s="94">
        <v>26270789</v>
      </c>
      <c r="R30" s="92">
        <f t="shared" si="4"/>
        <v>0.16561097574952927</v>
      </c>
      <c r="S30" s="95">
        <v>0</v>
      </c>
      <c r="T30" s="96">
        <v>26270789</v>
      </c>
      <c r="U30" s="92">
        <f t="shared" si="5"/>
        <v>0</v>
      </c>
      <c r="V30" s="95">
        <v>0</v>
      </c>
      <c r="W30" s="96">
        <v>0</v>
      </c>
      <c r="X30" s="92">
        <f t="shared" si="6"/>
        <v>0</v>
      </c>
      <c r="Y30" s="95">
        <v>23813060</v>
      </c>
      <c r="Z30" s="95">
        <v>26270789</v>
      </c>
      <c r="AA30" s="92">
        <f t="shared" si="7"/>
        <v>0.906446319522417</v>
      </c>
      <c r="AB30" s="94">
        <v>0</v>
      </c>
      <c r="AC30" s="95">
        <v>37250109</v>
      </c>
      <c r="AD30" s="92">
        <f t="shared" si="8"/>
        <v>0</v>
      </c>
      <c r="AE30" s="107">
        <v>0</v>
      </c>
      <c r="AF30" s="95">
        <v>91437915</v>
      </c>
      <c r="AG30" s="104">
        <f t="shared" si="9"/>
        <v>0</v>
      </c>
    </row>
    <row r="31" spans="1:33" s="12" customFormat="1" ht="12.75">
      <c r="A31" s="24" t="s">
        <v>621</v>
      </c>
      <c r="B31" s="72" t="s">
        <v>93</v>
      </c>
      <c r="C31" s="26" t="s">
        <v>94</v>
      </c>
      <c r="D31" s="39">
        <v>597643293</v>
      </c>
      <c r="E31" s="40">
        <v>669980293</v>
      </c>
      <c r="F31" s="92">
        <f t="shared" si="0"/>
        <v>0.8920311526237683</v>
      </c>
      <c r="G31" s="93">
        <v>205181857</v>
      </c>
      <c r="H31" s="94">
        <v>669779332</v>
      </c>
      <c r="I31" s="92">
        <f t="shared" si="1"/>
        <v>0.3063424731057542</v>
      </c>
      <c r="J31" s="94">
        <v>205181857</v>
      </c>
      <c r="K31" s="94">
        <v>450870152</v>
      </c>
      <c r="L31" s="92">
        <f t="shared" si="2"/>
        <v>0.4550797077381161</v>
      </c>
      <c r="M31" s="94">
        <v>205181857</v>
      </c>
      <c r="N31" s="94">
        <v>597643293</v>
      </c>
      <c r="O31" s="92">
        <f t="shared" si="3"/>
        <v>0.34331826258778075</v>
      </c>
      <c r="P31" s="94">
        <v>67177148</v>
      </c>
      <c r="Q31" s="94">
        <v>97255148</v>
      </c>
      <c r="R31" s="92">
        <f t="shared" si="4"/>
        <v>0.6907310243361102</v>
      </c>
      <c r="S31" s="95">
        <v>36907148</v>
      </c>
      <c r="T31" s="96">
        <v>97255148</v>
      </c>
      <c r="U31" s="92">
        <f t="shared" si="5"/>
        <v>0.37948786011821195</v>
      </c>
      <c r="V31" s="95">
        <v>36907148</v>
      </c>
      <c r="W31" s="96">
        <v>930085938</v>
      </c>
      <c r="X31" s="92">
        <f t="shared" si="6"/>
        <v>0.039681438555412285</v>
      </c>
      <c r="Y31" s="95">
        <v>87187148</v>
      </c>
      <c r="Z31" s="95">
        <v>97255148</v>
      </c>
      <c r="AA31" s="92">
        <f t="shared" si="7"/>
        <v>0.8964784876991807</v>
      </c>
      <c r="AB31" s="94">
        <v>105598689</v>
      </c>
      <c r="AC31" s="95">
        <v>479097437</v>
      </c>
      <c r="AD31" s="92">
        <f t="shared" si="8"/>
        <v>0.22041171762728506</v>
      </c>
      <c r="AE31" s="107">
        <v>66887121</v>
      </c>
      <c r="AF31" s="95">
        <v>669779332</v>
      </c>
      <c r="AG31" s="104">
        <f t="shared" si="9"/>
        <v>0.09986441474727381</v>
      </c>
    </row>
    <row r="32" spans="1:33" s="12" customFormat="1" ht="12.75">
      <c r="A32" s="24" t="s">
        <v>621</v>
      </c>
      <c r="B32" s="72" t="s">
        <v>95</v>
      </c>
      <c r="C32" s="26" t="s">
        <v>96</v>
      </c>
      <c r="D32" s="39">
        <v>1114235987</v>
      </c>
      <c r="E32" s="40">
        <v>1400636987</v>
      </c>
      <c r="F32" s="92">
        <f t="shared" si="0"/>
        <v>0.7955208932376995</v>
      </c>
      <c r="G32" s="93">
        <v>345176998</v>
      </c>
      <c r="H32" s="94">
        <v>1415858728</v>
      </c>
      <c r="I32" s="92">
        <f t="shared" si="1"/>
        <v>0.24379338925119087</v>
      </c>
      <c r="J32" s="94">
        <v>345176998</v>
      </c>
      <c r="K32" s="94">
        <v>1009156252</v>
      </c>
      <c r="L32" s="92">
        <f t="shared" si="2"/>
        <v>0.3420451464437838</v>
      </c>
      <c r="M32" s="94">
        <v>345176998</v>
      </c>
      <c r="N32" s="94">
        <v>1114235987</v>
      </c>
      <c r="O32" s="92">
        <f t="shared" si="3"/>
        <v>0.30978805390172703</v>
      </c>
      <c r="P32" s="94">
        <v>181162313</v>
      </c>
      <c r="Q32" s="94">
        <v>324146169</v>
      </c>
      <c r="R32" s="92">
        <f t="shared" si="4"/>
        <v>0.5588908039817062</v>
      </c>
      <c r="S32" s="95">
        <v>35120160</v>
      </c>
      <c r="T32" s="96">
        <v>324146169</v>
      </c>
      <c r="U32" s="92">
        <f t="shared" si="5"/>
        <v>0.10834667615645953</v>
      </c>
      <c r="V32" s="95">
        <v>35120160</v>
      </c>
      <c r="W32" s="96">
        <v>0</v>
      </c>
      <c r="X32" s="92">
        <f t="shared" si="6"/>
        <v>0</v>
      </c>
      <c r="Y32" s="95">
        <v>236516278</v>
      </c>
      <c r="Z32" s="95">
        <v>324146169</v>
      </c>
      <c r="AA32" s="92">
        <f t="shared" si="7"/>
        <v>0.7296593346441802</v>
      </c>
      <c r="AB32" s="94">
        <v>0</v>
      </c>
      <c r="AC32" s="95">
        <v>750484923</v>
      </c>
      <c r="AD32" s="92">
        <f t="shared" si="8"/>
        <v>0</v>
      </c>
      <c r="AE32" s="107">
        <v>0</v>
      </c>
      <c r="AF32" s="95">
        <v>1415858728</v>
      </c>
      <c r="AG32" s="104">
        <f t="shared" si="9"/>
        <v>0</v>
      </c>
    </row>
    <row r="33" spans="1:33" s="12" customFormat="1" ht="12.75">
      <c r="A33" s="24" t="s">
        <v>621</v>
      </c>
      <c r="B33" s="72" t="s">
        <v>481</v>
      </c>
      <c r="C33" s="26" t="s">
        <v>482</v>
      </c>
      <c r="D33" s="39">
        <v>148794732</v>
      </c>
      <c r="E33" s="40">
        <v>220647928</v>
      </c>
      <c r="F33" s="92">
        <f t="shared" si="0"/>
        <v>0.6743536336312209</v>
      </c>
      <c r="G33" s="93">
        <v>57650503</v>
      </c>
      <c r="H33" s="94">
        <v>195458772</v>
      </c>
      <c r="I33" s="92">
        <f t="shared" si="1"/>
        <v>0.29494968381362796</v>
      </c>
      <c r="J33" s="94">
        <v>57650503</v>
      </c>
      <c r="K33" s="94">
        <v>159624948</v>
      </c>
      <c r="L33" s="92">
        <f t="shared" si="2"/>
        <v>0.3611622351162802</v>
      </c>
      <c r="M33" s="94">
        <v>57650503</v>
      </c>
      <c r="N33" s="94">
        <v>148794732</v>
      </c>
      <c r="O33" s="92">
        <f t="shared" si="3"/>
        <v>0.3874498930513212</v>
      </c>
      <c r="P33" s="94">
        <v>0</v>
      </c>
      <c r="Q33" s="94">
        <v>0</v>
      </c>
      <c r="R33" s="92">
        <f t="shared" si="4"/>
        <v>0</v>
      </c>
      <c r="S33" s="95">
        <v>0</v>
      </c>
      <c r="T33" s="96">
        <v>0</v>
      </c>
      <c r="U33" s="92">
        <f t="shared" si="5"/>
        <v>0</v>
      </c>
      <c r="V33" s="95">
        <v>0</v>
      </c>
      <c r="W33" s="96">
        <v>0</v>
      </c>
      <c r="X33" s="92">
        <f t="shared" si="6"/>
        <v>0</v>
      </c>
      <c r="Y33" s="95">
        <v>27196950</v>
      </c>
      <c r="Z33" s="95">
        <v>33756950</v>
      </c>
      <c r="AA33" s="92">
        <f t="shared" si="7"/>
        <v>0.8056696472874475</v>
      </c>
      <c r="AB33" s="94">
        <v>0</v>
      </c>
      <c r="AC33" s="95">
        <v>71736080</v>
      </c>
      <c r="AD33" s="92">
        <f t="shared" si="8"/>
        <v>0</v>
      </c>
      <c r="AE33" s="107">
        <v>0</v>
      </c>
      <c r="AF33" s="95">
        <v>195458772</v>
      </c>
      <c r="AG33" s="104">
        <f t="shared" si="9"/>
        <v>0</v>
      </c>
    </row>
    <row r="34" spans="1:33" s="12" customFormat="1" ht="12.75">
      <c r="A34" s="24" t="s">
        <v>622</v>
      </c>
      <c r="B34" s="72" t="s">
        <v>592</v>
      </c>
      <c r="C34" s="26" t="s">
        <v>593</v>
      </c>
      <c r="D34" s="39">
        <v>60353058</v>
      </c>
      <c r="E34" s="40">
        <v>214807579</v>
      </c>
      <c r="F34" s="92">
        <f t="shared" si="0"/>
        <v>0.2809633546496048</v>
      </c>
      <c r="G34" s="93">
        <v>57095600</v>
      </c>
      <c r="H34" s="94">
        <v>142988522</v>
      </c>
      <c r="I34" s="92">
        <f t="shared" si="1"/>
        <v>0.39930198033657555</v>
      </c>
      <c r="J34" s="94">
        <v>57095600</v>
      </c>
      <c r="K34" s="94">
        <v>142988522</v>
      </c>
      <c r="L34" s="92">
        <f t="shared" si="2"/>
        <v>0.39930198033657555</v>
      </c>
      <c r="M34" s="94">
        <v>57095600</v>
      </c>
      <c r="N34" s="94">
        <v>60353058</v>
      </c>
      <c r="O34" s="92">
        <f t="shared" si="3"/>
        <v>0.9460266288412428</v>
      </c>
      <c r="P34" s="94">
        <v>8811000</v>
      </c>
      <c r="Q34" s="94">
        <v>71819057</v>
      </c>
      <c r="R34" s="92">
        <f t="shared" si="4"/>
        <v>0.12268331509838677</v>
      </c>
      <c r="S34" s="95">
        <v>0</v>
      </c>
      <c r="T34" s="96">
        <v>71819057</v>
      </c>
      <c r="U34" s="92">
        <f t="shared" si="5"/>
        <v>0</v>
      </c>
      <c r="V34" s="95">
        <v>0</v>
      </c>
      <c r="W34" s="96">
        <v>3907000</v>
      </c>
      <c r="X34" s="92">
        <f t="shared" si="6"/>
        <v>0</v>
      </c>
      <c r="Y34" s="95">
        <v>27450000</v>
      </c>
      <c r="Z34" s="95">
        <v>71819057</v>
      </c>
      <c r="AA34" s="92">
        <f t="shared" si="7"/>
        <v>0.38221053222684337</v>
      </c>
      <c r="AB34" s="94">
        <v>0</v>
      </c>
      <c r="AC34" s="95">
        <v>0</v>
      </c>
      <c r="AD34" s="92">
        <f t="shared" si="8"/>
        <v>0</v>
      </c>
      <c r="AE34" s="107">
        <v>4512000</v>
      </c>
      <c r="AF34" s="95">
        <v>142988522</v>
      </c>
      <c r="AG34" s="104">
        <f t="shared" si="9"/>
        <v>0.03155498033611397</v>
      </c>
    </row>
    <row r="35" spans="1:33" s="65" customFormat="1" ht="12.75">
      <c r="A35" s="73"/>
      <c r="B35" s="74" t="s">
        <v>677</v>
      </c>
      <c r="C35" s="20"/>
      <c r="D35" s="41">
        <f>SUM(N30:N34)</f>
        <v>1998800358</v>
      </c>
      <c r="E35" s="42">
        <f>SUM(E30:E34)</f>
        <v>2623863475</v>
      </c>
      <c r="F35" s="97">
        <f t="shared" si="0"/>
        <v>0.7617775760989242</v>
      </c>
      <c r="G35" s="98">
        <f>SUM(G30:G34)</f>
        <v>696072527</v>
      </c>
      <c r="H35" s="99">
        <f>SUM(H30:H34)</f>
        <v>2515523269</v>
      </c>
      <c r="I35" s="97">
        <f t="shared" si="1"/>
        <v>0.276710828151755</v>
      </c>
      <c r="J35" s="99">
        <f>SUM(J30:J34)</f>
        <v>696072527</v>
      </c>
      <c r="K35" s="99">
        <f>SUM(K30:K34)</f>
        <v>1837486358</v>
      </c>
      <c r="L35" s="97">
        <f t="shared" si="2"/>
        <v>0.37881779310603186</v>
      </c>
      <c r="M35" s="99">
        <f>SUM(M30:M34)</f>
        <v>696072527</v>
      </c>
      <c r="N35" s="99">
        <f>SUM(N30:N34)</f>
        <v>1998800358</v>
      </c>
      <c r="O35" s="97">
        <f t="shared" si="3"/>
        <v>0.3482451482530703</v>
      </c>
      <c r="P35" s="99">
        <f>SUM(P30:P34)</f>
        <v>261501192</v>
      </c>
      <c r="Q35" s="99">
        <f>SUM(Q30:Q34)</f>
        <v>519491163</v>
      </c>
      <c r="R35" s="97">
        <f t="shared" si="4"/>
        <v>0.5033794809710748</v>
      </c>
      <c r="S35" s="102">
        <f>SUM(S30:S34)</f>
        <v>72027308</v>
      </c>
      <c r="T35" s="103">
        <f>SUM(T30:T34)</f>
        <v>519491163</v>
      </c>
      <c r="U35" s="97">
        <f t="shared" si="5"/>
        <v>0.13864972713693688</v>
      </c>
      <c r="V35" s="102">
        <f>SUM(V30:V34)</f>
        <v>72027308</v>
      </c>
      <c r="W35" s="103">
        <f>SUM(W30:W34)</f>
        <v>933992938</v>
      </c>
      <c r="X35" s="97">
        <f t="shared" si="6"/>
        <v>0.07711761520834969</v>
      </c>
      <c r="Y35" s="102">
        <f>SUM(Y30:Y34)</f>
        <v>402163436</v>
      </c>
      <c r="Z35" s="102">
        <f>SUM(Z30:Z34)</f>
        <v>553248113</v>
      </c>
      <c r="AA35" s="97">
        <f t="shared" si="7"/>
        <v>0.7269133442123462</v>
      </c>
      <c r="AB35" s="99">
        <f>SUM(AB30:AB34)</f>
        <v>105598689</v>
      </c>
      <c r="AC35" s="102">
        <f>SUM(AC30:AC34)</f>
        <v>1338568549</v>
      </c>
      <c r="AD35" s="97">
        <f t="shared" si="8"/>
        <v>0.07888926501290447</v>
      </c>
      <c r="AE35" s="108">
        <f>SUM(AE30:AE34)</f>
        <v>71399121</v>
      </c>
      <c r="AF35" s="102">
        <f>SUM(AF30:AF34)</f>
        <v>2515523269</v>
      </c>
      <c r="AG35" s="106">
        <f t="shared" si="9"/>
        <v>0.02838340709461352</v>
      </c>
    </row>
    <row r="36" spans="1:33" s="65" customFormat="1" ht="12.75">
      <c r="A36" s="73"/>
      <c r="B36" s="74" t="s">
        <v>678</v>
      </c>
      <c r="C36" s="20"/>
      <c r="D36" s="41">
        <f>SUM(N8:N13,N15:N20,N22:N28,N30:N34)</f>
        <v>5980479470</v>
      </c>
      <c r="E36" s="42">
        <f>SUM(E8:E13,E15:E20,E22:E28,E30:E34)</f>
        <v>8484258504</v>
      </c>
      <c r="F36" s="97">
        <f t="shared" si="0"/>
        <v>0.7048912367746026</v>
      </c>
      <c r="G36" s="98">
        <f>SUM(G8:G13,G15:G20,G22:G28,G30:G34)</f>
        <v>2218839666</v>
      </c>
      <c r="H36" s="99">
        <f>SUM(H8:H13,H15:H20,H22:H28,H30:H34)</f>
        <v>8070551022</v>
      </c>
      <c r="I36" s="97">
        <f t="shared" si="1"/>
        <v>0.2749303808316844</v>
      </c>
      <c r="J36" s="99">
        <f>SUM(J8:J13,J15:J20,J22:J28,J30:J34)</f>
        <v>2218839666</v>
      </c>
      <c r="K36" s="99">
        <f>SUM(K8:K13,K15:K20,K22:K28,K30:K34)</f>
        <v>5811503394</v>
      </c>
      <c r="L36" s="97">
        <f t="shared" si="2"/>
        <v>0.3818013198255735</v>
      </c>
      <c r="M36" s="99">
        <f>SUM(M8:M13,M15:M20,M22:M28,M30:M34)</f>
        <v>2218839666</v>
      </c>
      <c r="N36" s="99">
        <f>SUM(N8:N13,N15:N20,N22:N28,N30:N34)</f>
        <v>5980479470</v>
      </c>
      <c r="O36" s="97">
        <f t="shared" si="3"/>
        <v>0.37101367492864246</v>
      </c>
      <c r="P36" s="99">
        <f>SUM(P8:P13,P15:P20,P22:P28,P30:P34)</f>
        <v>517826286</v>
      </c>
      <c r="Q36" s="99">
        <f>SUM(Q8:Q13,Q15:Q20,Q22:Q28,Q30:Q34)</f>
        <v>2096670158</v>
      </c>
      <c r="R36" s="97">
        <f t="shared" si="4"/>
        <v>0.24697555980572125</v>
      </c>
      <c r="S36" s="102">
        <f>SUM(S8:S13,S15:S20,S22:S28,S30:S34)</f>
        <v>127153016</v>
      </c>
      <c r="T36" s="103">
        <f>SUM(T8:T13,T15:T20,T22:T28,T30:T34)</f>
        <v>2096670158</v>
      </c>
      <c r="U36" s="97">
        <f t="shared" si="5"/>
        <v>0.060645216661685326</v>
      </c>
      <c r="V36" s="102">
        <f>SUM(V8:V13,V15:V20,V22:V28,V30:V34)</f>
        <v>127153016</v>
      </c>
      <c r="W36" s="103">
        <f>SUM(W8:W13,W15:W20,W22:W28,W30:W34)</f>
        <v>3959310345</v>
      </c>
      <c r="X36" s="97">
        <f t="shared" si="6"/>
        <v>0.03211494046193542</v>
      </c>
      <c r="Y36" s="102">
        <f>SUM(Y8:Y13,Y15:Y20,Y22:Y28,Y30:Y34)</f>
        <v>1311706503</v>
      </c>
      <c r="Z36" s="102">
        <f>SUM(Z8:Z13,Z15:Z20,Z22:Z28,Z30:Z34)</f>
        <v>2208257908</v>
      </c>
      <c r="AA36" s="97">
        <f t="shared" si="7"/>
        <v>0.5940005912570245</v>
      </c>
      <c r="AB36" s="99">
        <f>SUM(AB8:AB13,AB15:AB20,AB22:AB28,AB30:AB34)</f>
        <v>988167636</v>
      </c>
      <c r="AC36" s="102">
        <f>SUM(AC8:AC13,AC15:AC20,AC22:AC28,AC30:AC34)</f>
        <v>3752978294</v>
      </c>
      <c r="AD36" s="97">
        <f t="shared" si="8"/>
        <v>0.263302251862158</v>
      </c>
      <c r="AE36" s="108">
        <f>SUM(AE8:AE13,AE15:AE20,AE22:AE28,AE30:AE34)</f>
        <v>424686990</v>
      </c>
      <c r="AF36" s="102">
        <f>SUM(AF8:AF13,AF15:AF20,AF22:AF28,AF30:AF34)</f>
        <v>8070551022</v>
      </c>
      <c r="AG36" s="106">
        <f t="shared" si="9"/>
        <v>0.052621808454257984</v>
      </c>
    </row>
    <row r="37" spans="1:33" s="12" customFormat="1" ht="12.75">
      <c r="A37" s="75"/>
      <c r="B37" s="76"/>
      <c r="C37" s="77"/>
      <c r="D37" s="78"/>
      <c r="E37" s="79"/>
      <c r="F37" s="80"/>
      <c r="G37" s="81"/>
      <c r="H37" s="79"/>
      <c r="I37" s="80"/>
      <c r="J37" s="79"/>
      <c r="K37" s="79"/>
      <c r="L37" s="80"/>
      <c r="M37" s="79"/>
      <c r="N37" s="79"/>
      <c r="O37" s="80"/>
      <c r="P37" s="79"/>
      <c r="Q37" s="79"/>
      <c r="R37" s="80"/>
      <c r="S37" s="79"/>
      <c r="T37" s="81"/>
      <c r="U37" s="80"/>
      <c r="V37" s="79"/>
      <c r="W37" s="81"/>
      <c r="X37" s="80"/>
      <c r="Y37" s="79"/>
      <c r="Z37" s="79"/>
      <c r="AA37" s="80"/>
      <c r="AB37" s="79"/>
      <c r="AC37" s="79"/>
      <c r="AD37" s="80"/>
      <c r="AE37" s="91"/>
      <c r="AF37" s="79"/>
      <c r="AG37" s="80"/>
    </row>
    <row r="38" spans="1:33" s="12" customFormat="1" ht="13.5" customHeight="1">
      <c r="A38" s="36"/>
      <c r="B38" s="112" t="s">
        <v>46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38:AG38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J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ht="15.75" customHeight="1">
      <c r="A2" s="4"/>
      <c r="B2" s="109" t="s">
        <v>702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2"/>
      <c r="AI2" s="2"/>
      <c r="AJ2" s="2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6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679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619</v>
      </c>
      <c r="B8" s="72" t="s">
        <v>48</v>
      </c>
      <c r="C8" s="26" t="s">
        <v>49</v>
      </c>
      <c r="D8" s="39">
        <v>27164386838</v>
      </c>
      <c r="E8" s="40">
        <v>28642669002</v>
      </c>
      <c r="F8" s="92">
        <f>IF($E8=0,0,$N8/$E8)</f>
        <v>0.9483888123730098</v>
      </c>
      <c r="G8" s="93">
        <v>6191537913</v>
      </c>
      <c r="H8" s="94">
        <v>26976064326</v>
      </c>
      <c r="I8" s="92">
        <f>IF($AF8=0,0,$M8/$AF8)</f>
        <v>0.22951968968403177</v>
      </c>
      <c r="J8" s="94">
        <v>6191537913</v>
      </c>
      <c r="K8" s="94">
        <v>22237071844</v>
      </c>
      <c r="L8" s="92">
        <f>IF($K8=0,0,$M8/$K8)</f>
        <v>0.27843314787286616</v>
      </c>
      <c r="M8" s="94">
        <v>6191537913</v>
      </c>
      <c r="N8" s="94">
        <v>27164386838</v>
      </c>
      <c r="O8" s="92">
        <f>IF($N8=0,0,$M8/$N8)</f>
        <v>0.22792849880707475</v>
      </c>
      <c r="P8" s="94">
        <v>1971564154</v>
      </c>
      <c r="Q8" s="94">
        <v>3607364264</v>
      </c>
      <c r="R8" s="92">
        <f>IF($T8=0,0,$P8/$T8)</f>
        <v>0.5465386941028919</v>
      </c>
      <c r="S8" s="95">
        <v>1115876833</v>
      </c>
      <c r="T8" s="96">
        <v>3607364264</v>
      </c>
      <c r="U8" s="92">
        <f>IF($T8=0,0,$V8/$T8)</f>
        <v>0.3093330064102448</v>
      </c>
      <c r="V8" s="95">
        <v>1115876833</v>
      </c>
      <c r="W8" s="96">
        <v>23415609</v>
      </c>
      <c r="X8" s="92">
        <f>IF($W8=0,0,$V8/$W8)</f>
        <v>47.65525564592405</v>
      </c>
      <c r="Y8" s="95">
        <v>2709800720</v>
      </c>
      <c r="Z8" s="95">
        <v>3607364265</v>
      </c>
      <c r="AA8" s="92">
        <f>IF($Z8=0,0,$Y8/$Z8)</f>
        <v>0.7511857746919273</v>
      </c>
      <c r="AB8" s="94">
        <v>3168812</v>
      </c>
      <c r="AC8" s="95">
        <v>10611556280</v>
      </c>
      <c r="AD8" s="92">
        <f>IF($AC8=0,0,$AB8/$AC8)</f>
        <v>0.0002986189693939973</v>
      </c>
      <c r="AE8" s="94">
        <v>2383169</v>
      </c>
      <c r="AF8" s="95">
        <v>26976064326</v>
      </c>
      <c r="AG8" s="92">
        <f>IF($AF8=0,0,$AE8/$AF8)</f>
        <v>8.834383589836937E-05</v>
      </c>
    </row>
    <row r="9" spans="1:33" s="65" customFormat="1" ht="12.75">
      <c r="A9" s="73"/>
      <c r="B9" s="74" t="s">
        <v>620</v>
      </c>
      <c r="C9" s="20"/>
      <c r="D9" s="41">
        <f>N8</f>
        <v>27164386838</v>
      </c>
      <c r="E9" s="42">
        <f>E8</f>
        <v>28642669002</v>
      </c>
      <c r="F9" s="97">
        <f>IF($E9=0,0,$N9/$E9)</f>
        <v>0.9483888123730098</v>
      </c>
      <c r="G9" s="98">
        <f>G8</f>
        <v>6191537913</v>
      </c>
      <c r="H9" s="99">
        <f>H8</f>
        <v>26976064326</v>
      </c>
      <c r="I9" s="97">
        <f>IF($AF9=0,0,$M9/$AF9)</f>
        <v>0.22951968968403177</v>
      </c>
      <c r="J9" s="99">
        <f>J8</f>
        <v>6191537913</v>
      </c>
      <c r="K9" s="99">
        <f>K8</f>
        <v>22237071844</v>
      </c>
      <c r="L9" s="97">
        <f>IF($K9=0,0,$M9/$K9)</f>
        <v>0.27843314787286616</v>
      </c>
      <c r="M9" s="99">
        <f>M8</f>
        <v>6191537913</v>
      </c>
      <c r="N9" s="99">
        <f>N8</f>
        <v>27164386838</v>
      </c>
      <c r="O9" s="97">
        <f>IF($N9=0,0,$M9/$N9)</f>
        <v>0.22792849880707475</v>
      </c>
      <c r="P9" s="99">
        <f>P8</f>
        <v>1971564154</v>
      </c>
      <c r="Q9" s="99">
        <f>Q8</f>
        <v>3607364264</v>
      </c>
      <c r="R9" s="97">
        <f>IF($T9=0,0,$P9/$T9)</f>
        <v>0.5465386941028919</v>
      </c>
      <c r="S9" s="102">
        <f>S8</f>
        <v>1115876833</v>
      </c>
      <c r="T9" s="103">
        <f>T8</f>
        <v>3607364264</v>
      </c>
      <c r="U9" s="97">
        <f>IF($T9=0,0,$V9/$T9)</f>
        <v>0.3093330064102448</v>
      </c>
      <c r="V9" s="102">
        <f>V8</f>
        <v>1115876833</v>
      </c>
      <c r="W9" s="103">
        <f>W8</f>
        <v>23415609</v>
      </c>
      <c r="X9" s="97">
        <f>IF($W9=0,0,$V9/$W9)</f>
        <v>47.65525564592405</v>
      </c>
      <c r="Y9" s="102">
        <f>Y8</f>
        <v>2709800720</v>
      </c>
      <c r="Z9" s="102">
        <f>Z8</f>
        <v>3607364265</v>
      </c>
      <c r="AA9" s="97">
        <f>IF($Z9=0,0,$Y9/$Z9)</f>
        <v>0.7511857746919273</v>
      </c>
      <c r="AB9" s="99">
        <f>AB8</f>
        <v>3168812</v>
      </c>
      <c r="AC9" s="102">
        <f>AC8</f>
        <v>10611556280</v>
      </c>
      <c r="AD9" s="97">
        <f>IF($AC9=0,0,$AB9/$AC9)</f>
        <v>0.0002986189693939973</v>
      </c>
      <c r="AE9" s="99">
        <f>AE8</f>
        <v>2383169</v>
      </c>
      <c r="AF9" s="102">
        <f>AF8</f>
        <v>26976064326</v>
      </c>
      <c r="AG9" s="97">
        <f>IF($AF9=0,0,$AE9/$AF9)</f>
        <v>8.834383589836937E-05</v>
      </c>
    </row>
    <row r="10" spans="1:33" s="12" customFormat="1" ht="12.75">
      <c r="A10" s="24" t="s">
        <v>621</v>
      </c>
      <c r="B10" s="72" t="s">
        <v>483</v>
      </c>
      <c r="C10" s="26" t="s">
        <v>484</v>
      </c>
      <c r="D10" s="39">
        <v>145943430</v>
      </c>
      <c r="E10" s="40">
        <v>175191700</v>
      </c>
      <c r="F10" s="92">
        <f aca="true" t="shared" si="0" ref="F10:F44">IF($E10=0,0,$N10/$E10)</f>
        <v>0.8330499104695028</v>
      </c>
      <c r="G10" s="93">
        <v>56735587</v>
      </c>
      <c r="H10" s="94">
        <v>143954944</v>
      </c>
      <c r="I10" s="92">
        <f aca="true" t="shared" si="1" ref="I10:I44">IF($AF10=0,0,$M10/$AF10)</f>
        <v>0.39412044785346173</v>
      </c>
      <c r="J10" s="94">
        <v>56735587</v>
      </c>
      <c r="K10" s="94">
        <v>106954944</v>
      </c>
      <c r="L10" s="92">
        <f aca="true" t="shared" si="2" ref="L10:L44">IF($K10=0,0,$M10/$K10)</f>
        <v>0.5304625001720351</v>
      </c>
      <c r="M10" s="94">
        <v>56735587</v>
      </c>
      <c r="N10" s="94">
        <v>145943430</v>
      </c>
      <c r="O10" s="92">
        <f aca="true" t="shared" si="3" ref="O10:O44">IF($N10=0,0,$M10/$N10)</f>
        <v>0.38875053847919017</v>
      </c>
      <c r="P10" s="94">
        <v>24206720</v>
      </c>
      <c r="Q10" s="94">
        <v>57772030</v>
      </c>
      <c r="R10" s="92">
        <f aca="true" t="shared" si="4" ref="R10:R44">IF($T10=0,0,$P10/$T10)</f>
        <v>0.41900414439305667</v>
      </c>
      <c r="S10" s="95">
        <v>8403420</v>
      </c>
      <c r="T10" s="96">
        <v>57772030</v>
      </c>
      <c r="U10" s="92">
        <f aca="true" t="shared" si="5" ref="U10:U44">IF($T10=0,0,$V10/$T10)</f>
        <v>0.14545827799369349</v>
      </c>
      <c r="V10" s="95">
        <v>8403420</v>
      </c>
      <c r="W10" s="96">
        <v>257983220</v>
      </c>
      <c r="X10" s="92">
        <f aca="true" t="shared" si="6" ref="X10:X44">IF($W10=0,0,$V10/$W10)</f>
        <v>0.032573513889779346</v>
      </c>
      <c r="Y10" s="95">
        <v>49677730</v>
      </c>
      <c r="Z10" s="95">
        <v>57772030</v>
      </c>
      <c r="AA10" s="92">
        <f aca="true" t="shared" si="7" ref="AA10:AA44">IF($Z10=0,0,$Y10/$Z10)</f>
        <v>0.8598924081428332</v>
      </c>
      <c r="AB10" s="94">
        <v>20926308</v>
      </c>
      <c r="AC10" s="95">
        <v>80143000</v>
      </c>
      <c r="AD10" s="92">
        <f aca="true" t="shared" si="8" ref="AD10:AD44">IF($AC10=0,0,$AB10/$AC10)</f>
        <v>0.26111211209962193</v>
      </c>
      <c r="AE10" s="94">
        <v>6900000</v>
      </c>
      <c r="AF10" s="95">
        <v>143954944</v>
      </c>
      <c r="AG10" s="92">
        <f aca="true" t="shared" si="9" ref="AG10:AG44">IF($AF10=0,0,$AE10/$AF10)</f>
        <v>0.04793166395174312</v>
      </c>
    </row>
    <row r="11" spans="1:33" s="12" customFormat="1" ht="12.75">
      <c r="A11" s="24" t="s">
        <v>621</v>
      </c>
      <c r="B11" s="72" t="s">
        <v>485</v>
      </c>
      <c r="C11" s="26" t="s">
        <v>486</v>
      </c>
      <c r="D11" s="39">
        <v>104423844</v>
      </c>
      <c r="E11" s="40">
        <v>129382047</v>
      </c>
      <c r="F11" s="92">
        <f t="shared" si="0"/>
        <v>0.8070968609733002</v>
      </c>
      <c r="G11" s="93">
        <v>43983593</v>
      </c>
      <c r="H11" s="94">
        <v>127419936</v>
      </c>
      <c r="I11" s="92">
        <f t="shared" si="1"/>
        <v>0.34518611750048284</v>
      </c>
      <c r="J11" s="94">
        <v>43983593</v>
      </c>
      <c r="K11" s="94">
        <v>97331049</v>
      </c>
      <c r="L11" s="92">
        <f t="shared" si="2"/>
        <v>0.4518968350993525</v>
      </c>
      <c r="M11" s="94">
        <v>43983593</v>
      </c>
      <c r="N11" s="94">
        <v>104423844</v>
      </c>
      <c r="O11" s="92">
        <f t="shared" si="3"/>
        <v>0.42120258472767963</v>
      </c>
      <c r="P11" s="94">
        <v>3427110</v>
      </c>
      <c r="Q11" s="94">
        <v>18687356</v>
      </c>
      <c r="R11" s="92">
        <f t="shared" si="4"/>
        <v>0.18339191483268152</v>
      </c>
      <c r="S11" s="95">
        <v>0</v>
      </c>
      <c r="T11" s="96">
        <v>18687356</v>
      </c>
      <c r="U11" s="92">
        <f t="shared" si="5"/>
        <v>0</v>
      </c>
      <c r="V11" s="95">
        <v>0</v>
      </c>
      <c r="W11" s="96">
        <v>0</v>
      </c>
      <c r="X11" s="92">
        <f t="shared" si="6"/>
        <v>0</v>
      </c>
      <c r="Y11" s="95">
        <v>16520246</v>
      </c>
      <c r="Z11" s="95">
        <v>18687356</v>
      </c>
      <c r="AA11" s="92">
        <f t="shared" si="7"/>
        <v>0.8840333538891216</v>
      </c>
      <c r="AB11" s="94">
        <v>0</v>
      </c>
      <c r="AC11" s="95">
        <v>62423488</v>
      </c>
      <c r="AD11" s="92">
        <f t="shared" si="8"/>
        <v>0</v>
      </c>
      <c r="AE11" s="94">
        <v>0</v>
      </c>
      <c r="AF11" s="95">
        <v>127419936</v>
      </c>
      <c r="AG11" s="92">
        <f t="shared" si="9"/>
        <v>0</v>
      </c>
    </row>
    <row r="12" spans="1:33" s="12" customFormat="1" ht="12.75">
      <c r="A12" s="24" t="s">
        <v>621</v>
      </c>
      <c r="B12" s="72" t="s">
        <v>487</v>
      </c>
      <c r="C12" s="26" t="s">
        <v>488</v>
      </c>
      <c r="D12" s="39">
        <v>137719249</v>
      </c>
      <c r="E12" s="40">
        <v>158857249</v>
      </c>
      <c r="F12" s="92">
        <f t="shared" si="0"/>
        <v>0.8669371392677208</v>
      </c>
      <c r="G12" s="93">
        <v>61517036</v>
      </c>
      <c r="H12" s="94">
        <v>147813070</v>
      </c>
      <c r="I12" s="92">
        <f t="shared" si="1"/>
        <v>0.4161813025059286</v>
      </c>
      <c r="J12" s="94">
        <v>61517036</v>
      </c>
      <c r="K12" s="94">
        <v>116625770</v>
      </c>
      <c r="L12" s="92">
        <f t="shared" si="2"/>
        <v>0.5274737821666686</v>
      </c>
      <c r="M12" s="94">
        <v>61517036</v>
      </c>
      <c r="N12" s="94">
        <v>137719249</v>
      </c>
      <c r="O12" s="92">
        <f t="shared" si="3"/>
        <v>0.44668437017108625</v>
      </c>
      <c r="P12" s="94">
        <v>22318700</v>
      </c>
      <c r="Q12" s="94">
        <v>33942700</v>
      </c>
      <c r="R12" s="92">
        <f t="shared" si="4"/>
        <v>0.657540502081449</v>
      </c>
      <c r="S12" s="95">
        <v>11200000</v>
      </c>
      <c r="T12" s="96">
        <v>33942700</v>
      </c>
      <c r="U12" s="92">
        <f t="shared" si="5"/>
        <v>0.32996785759530034</v>
      </c>
      <c r="V12" s="95">
        <v>11200000</v>
      </c>
      <c r="W12" s="96">
        <v>179156000</v>
      </c>
      <c r="X12" s="92">
        <f t="shared" si="6"/>
        <v>0.06251534975105495</v>
      </c>
      <c r="Y12" s="95">
        <v>24341000</v>
      </c>
      <c r="Z12" s="95">
        <v>33942700</v>
      </c>
      <c r="AA12" s="92">
        <f t="shared" si="7"/>
        <v>0.7171203233685004</v>
      </c>
      <c r="AB12" s="94">
        <v>28837000</v>
      </c>
      <c r="AC12" s="95">
        <v>87506300</v>
      </c>
      <c r="AD12" s="92">
        <f t="shared" si="8"/>
        <v>0.3295419872626314</v>
      </c>
      <c r="AE12" s="94">
        <v>16688000</v>
      </c>
      <c r="AF12" s="95">
        <v>147813070</v>
      </c>
      <c r="AG12" s="92">
        <f t="shared" si="9"/>
        <v>0.11289935321687047</v>
      </c>
    </row>
    <row r="13" spans="1:33" s="12" customFormat="1" ht="12.75">
      <c r="A13" s="24" t="s">
        <v>621</v>
      </c>
      <c r="B13" s="72" t="s">
        <v>489</v>
      </c>
      <c r="C13" s="26" t="s">
        <v>490</v>
      </c>
      <c r="D13" s="39">
        <v>489246069</v>
      </c>
      <c r="E13" s="40">
        <v>611893350</v>
      </c>
      <c r="F13" s="92">
        <f t="shared" si="0"/>
        <v>0.7995610166379484</v>
      </c>
      <c r="G13" s="93">
        <v>161400278</v>
      </c>
      <c r="H13" s="94">
        <v>541913903</v>
      </c>
      <c r="I13" s="92">
        <f t="shared" si="1"/>
        <v>0.29783380183918257</v>
      </c>
      <c r="J13" s="94">
        <v>161400278</v>
      </c>
      <c r="K13" s="94">
        <v>400123203</v>
      </c>
      <c r="L13" s="92">
        <f t="shared" si="2"/>
        <v>0.40337645202745215</v>
      </c>
      <c r="M13" s="94">
        <v>161400278</v>
      </c>
      <c r="N13" s="94">
        <v>489246069</v>
      </c>
      <c r="O13" s="92">
        <f t="shared" si="3"/>
        <v>0.3298959117441575</v>
      </c>
      <c r="P13" s="94">
        <v>156665589</v>
      </c>
      <c r="Q13" s="94">
        <v>170722589</v>
      </c>
      <c r="R13" s="92">
        <f t="shared" si="4"/>
        <v>0.9176617453944539</v>
      </c>
      <c r="S13" s="95">
        <v>18894009</v>
      </c>
      <c r="T13" s="96">
        <v>170722589</v>
      </c>
      <c r="U13" s="92">
        <f t="shared" si="5"/>
        <v>0.11067082048527274</v>
      </c>
      <c r="V13" s="95">
        <v>18894009</v>
      </c>
      <c r="W13" s="96">
        <v>0</v>
      </c>
      <c r="X13" s="92">
        <f t="shared" si="6"/>
        <v>0</v>
      </c>
      <c r="Y13" s="95">
        <v>67844679</v>
      </c>
      <c r="Z13" s="95">
        <v>170722589</v>
      </c>
      <c r="AA13" s="92">
        <f t="shared" si="7"/>
        <v>0.39739720090585084</v>
      </c>
      <c r="AB13" s="94">
        <v>0</v>
      </c>
      <c r="AC13" s="95">
        <v>322733037</v>
      </c>
      <c r="AD13" s="92">
        <f t="shared" si="8"/>
        <v>0</v>
      </c>
      <c r="AE13" s="94">
        <v>0</v>
      </c>
      <c r="AF13" s="95">
        <v>541913903</v>
      </c>
      <c r="AG13" s="92">
        <f t="shared" si="9"/>
        <v>0</v>
      </c>
    </row>
    <row r="14" spans="1:33" s="12" customFormat="1" ht="12.75">
      <c r="A14" s="24" t="s">
        <v>621</v>
      </c>
      <c r="B14" s="72" t="s">
        <v>491</v>
      </c>
      <c r="C14" s="26" t="s">
        <v>492</v>
      </c>
      <c r="D14" s="39">
        <v>327378809</v>
      </c>
      <c r="E14" s="40">
        <v>351006809</v>
      </c>
      <c r="F14" s="92">
        <f t="shared" si="0"/>
        <v>0.9326850665167581</v>
      </c>
      <c r="G14" s="93">
        <v>100796000</v>
      </c>
      <c r="H14" s="94">
        <v>322499900</v>
      </c>
      <c r="I14" s="92">
        <f t="shared" si="1"/>
        <v>0.3125458333475452</v>
      </c>
      <c r="J14" s="94">
        <v>100796000</v>
      </c>
      <c r="K14" s="94">
        <v>218873553</v>
      </c>
      <c r="L14" s="92">
        <f t="shared" si="2"/>
        <v>0.460521605367278</v>
      </c>
      <c r="M14" s="94">
        <v>100796000</v>
      </c>
      <c r="N14" s="94">
        <v>327378809</v>
      </c>
      <c r="O14" s="92">
        <f t="shared" si="3"/>
        <v>0.3078879793957586</v>
      </c>
      <c r="P14" s="94">
        <v>56718200</v>
      </c>
      <c r="Q14" s="94">
        <v>86603200</v>
      </c>
      <c r="R14" s="92">
        <f t="shared" si="4"/>
        <v>0.6549203724573688</v>
      </c>
      <c r="S14" s="95">
        <v>14197000</v>
      </c>
      <c r="T14" s="96">
        <v>86603200</v>
      </c>
      <c r="U14" s="92">
        <f t="shared" si="5"/>
        <v>0.16393158682358158</v>
      </c>
      <c r="V14" s="95">
        <v>14197000</v>
      </c>
      <c r="W14" s="96">
        <v>463481541</v>
      </c>
      <c r="X14" s="92">
        <f t="shared" si="6"/>
        <v>0.030631209107850964</v>
      </c>
      <c r="Y14" s="95">
        <v>74222000</v>
      </c>
      <c r="Z14" s="95">
        <v>86603200</v>
      </c>
      <c r="AA14" s="92">
        <f t="shared" si="7"/>
        <v>0.857035305854749</v>
      </c>
      <c r="AB14" s="94">
        <v>29445118</v>
      </c>
      <c r="AC14" s="95">
        <v>197208450</v>
      </c>
      <c r="AD14" s="92">
        <f t="shared" si="8"/>
        <v>0.1493096162968676</v>
      </c>
      <c r="AE14" s="94">
        <v>44134488</v>
      </c>
      <c r="AF14" s="95">
        <v>322499900</v>
      </c>
      <c r="AG14" s="92">
        <f t="shared" si="9"/>
        <v>0.13685116801586605</v>
      </c>
    </row>
    <row r="15" spans="1:33" s="12" customFormat="1" ht="12.75">
      <c r="A15" s="24" t="s">
        <v>622</v>
      </c>
      <c r="B15" s="72" t="s">
        <v>526</v>
      </c>
      <c r="C15" s="26" t="s">
        <v>527</v>
      </c>
      <c r="D15" s="39">
        <v>123114770</v>
      </c>
      <c r="E15" s="40">
        <v>241385130</v>
      </c>
      <c r="F15" s="92">
        <f t="shared" si="0"/>
        <v>0.510034607351331</v>
      </c>
      <c r="G15" s="93">
        <v>71377010</v>
      </c>
      <c r="H15" s="94">
        <v>237882010</v>
      </c>
      <c r="I15" s="92">
        <f t="shared" si="1"/>
        <v>0.3000521561088205</v>
      </c>
      <c r="J15" s="94">
        <v>71377010</v>
      </c>
      <c r="K15" s="94">
        <v>230482010</v>
      </c>
      <c r="L15" s="92">
        <f t="shared" si="2"/>
        <v>0.30968581886282576</v>
      </c>
      <c r="M15" s="94">
        <v>71377010</v>
      </c>
      <c r="N15" s="94">
        <v>123114770</v>
      </c>
      <c r="O15" s="92">
        <f t="shared" si="3"/>
        <v>0.5797599264491173</v>
      </c>
      <c r="P15" s="94">
        <v>55244970</v>
      </c>
      <c r="Q15" s="94">
        <v>61935130</v>
      </c>
      <c r="R15" s="92">
        <f t="shared" si="4"/>
        <v>0.8919811744966064</v>
      </c>
      <c r="S15" s="95">
        <v>0</v>
      </c>
      <c r="T15" s="96">
        <v>61935130</v>
      </c>
      <c r="U15" s="92">
        <f t="shared" si="5"/>
        <v>0</v>
      </c>
      <c r="V15" s="95">
        <v>0</v>
      </c>
      <c r="W15" s="96">
        <v>347167897</v>
      </c>
      <c r="X15" s="92">
        <f t="shared" si="6"/>
        <v>0</v>
      </c>
      <c r="Y15" s="95">
        <v>52505160</v>
      </c>
      <c r="Z15" s="95">
        <v>61935130</v>
      </c>
      <c r="AA15" s="92">
        <f t="shared" si="7"/>
        <v>0.8477444061229871</v>
      </c>
      <c r="AB15" s="94">
        <v>6794745</v>
      </c>
      <c r="AC15" s="95">
        <v>75539910</v>
      </c>
      <c r="AD15" s="92">
        <f t="shared" si="8"/>
        <v>0.08994907460175687</v>
      </c>
      <c r="AE15" s="94">
        <v>8684454</v>
      </c>
      <c r="AF15" s="95">
        <v>237882010</v>
      </c>
      <c r="AG15" s="92">
        <f t="shared" si="9"/>
        <v>0.036507401295289205</v>
      </c>
    </row>
    <row r="16" spans="1:33" s="65" customFormat="1" ht="12.75">
      <c r="A16" s="73"/>
      <c r="B16" s="74" t="s">
        <v>680</v>
      </c>
      <c r="C16" s="20"/>
      <c r="D16" s="41">
        <f>SUM(N10:N15)</f>
        <v>1327826171</v>
      </c>
      <c r="E16" s="42">
        <f>SUM(E10:E15)</f>
        <v>1667716285</v>
      </c>
      <c r="F16" s="97">
        <f t="shared" si="0"/>
        <v>0.7961942825304965</v>
      </c>
      <c r="G16" s="98">
        <f>SUM(G10:G15)</f>
        <v>495809504</v>
      </c>
      <c r="H16" s="99">
        <f>SUM(H10:H15)</f>
        <v>1521483763</v>
      </c>
      <c r="I16" s="97">
        <f t="shared" si="1"/>
        <v>0.3258723596381883</v>
      </c>
      <c r="J16" s="99">
        <f>SUM(J10:J15)</f>
        <v>495809504</v>
      </c>
      <c r="K16" s="99">
        <f>SUM(K10:K15)</f>
        <v>1170390529</v>
      </c>
      <c r="L16" s="97">
        <f t="shared" si="2"/>
        <v>0.42362740616469907</v>
      </c>
      <c r="M16" s="99">
        <f>SUM(M10:M15)</f>
        <v>495809504</v>
      </c>
      <c r="N16" s="99">
        <f>SUM(N10:N15)</f>
        <v>1327826171</v>
      </c>
      <c r="O16" s="97">
        <f t="shared" si="3"/>
        <v>0.37339940635949403</v>
      </c>
      <c r="P16" s="99">
        <f>SUM(P10:P15)</f>
        <v>318581289</v>
      </c>
      <c r="Q16" s="99">
        <f>SUM(Q10:Q15)</f>
        <v>429663005</v>
      </c>
      <c r="R16" s="97">
        <f t="shared" si="4"/>
        <v>0.741467813827723</v>
      </c>
      <c r="S16" s="102">
        <f>SUM(S10:S15)</f>
        <v>52694429</v>
      </c>
      <c r="T16" s="103">
        <f>SUM(T10:T15)</f>
        <v>429663005</v>
      </c>
      <c r="U16" s="97">
        <f t="shared" si="5"/>
        <v>0.12264129884768646</v>
      </c>
      <c r="V16" s="102">
        <f>SUM(V10:V15)</f>
        <v>52694429</v>
      </c>
      <c r="W16" s="103">
        <f>SUM(W10:W15)</f>
        <v>1247788658</v>
      </c>
      <c r="X16" s="97">
        <f t="shared" si="6"/>
        <v>0.04223025162326808</v>
      </c>
      <c r="Y16" s="102">
        <f>SUM(Y10:Y15)</f>
        <v>285110815</v>
      </c>
      <c r="Z16" s="102">
        <f>SUM(Z10:Z15)</f>
        <v>429663005</v>
      </c>
      <c r="AA16" s="97">
        <f t="shared" si="7"/>
        <v>0.6635684517451066</v>
      </c>
      <c r="AB16" s="99">
        <f>SUM(AB10:AB15)</f>
        <v>86003171</v>
      </c>
      <c r="AC16" s="102">
        <f>SUM(AC10:AC15)</f>
        <v>825554185</v>
      </c>
      <c r="AD16" s="97">
        <f t="shared" si="8"/>
        <v>0.10417628856184649</v>
      </c>
      <c r="AE16" s="99">
        <f>SUM(AE10:AE15)</f>
        <v>76406942</v>
      </c>
      <c r="AF16" s="102">
        <f>SUM(AF10:AF15)</f>
        <v>1521483763</v>
      </c>
      <c r="AG16" s="97">
        <f t="shared" si="9"/>
        <v>0.050218703516982585</v>
      </c>
    </row>
    <row r="17" spans="1:33" s="12" customFormat="1" ht="12.75">
      <c r="A17" s="24" t="s">
        <v>621</v>
      </c>
      <c r="B17" s="72" t="s">
        <v>493</v>
      </c>
      <c r="C17" s="26" t="s">
        <v>494</v>
      </c>
      <c r="D17" s="39">
        <v>264897292</v>
      </c>
      <c r="E17" s="40">
        <v>307336047</v>
      </c>
      <c r="F17" s="92">
        <f t="shared" si="0"/>
        <v>0.8619141639444592</v>
      </c>
      <c r="G17" s="93">
        <v>94540367</v>
      </c>
      <c r="H17" s="94">
        <v>256996966</v>
      </c>
      <c r="I17" s="92">
        <f t="shared" si="1"/>
        <v>0.3678656930136677</v>
      </c>
      <c r="J17" s="94">
        <v>94540367</v>
      </c>
      <c r="K17" s="94">
        <v>180570929</v>
      </c>
      <c r="L17" s="92">
        <f t="shared" si="2"/>
        <v>0.523563607517354</v>
      </c>
      <c r="M17" s="94">
        <v>94540367</v>
      </c>
      <c r="N17" s="94">
        <v>264897292</v>
      </c>
      <c r="O17" s="92">
        <f t="shared" si="3"/>
        <v>0.35689442608571476</v>
      </c>
      <c r="P17" s="94">
        <v>30040308</v>
      </c>
      <c r="Q17" s="94">
        <v>72355930</v>
      </c>
      <c r="R17" s="92">
        <f t="shared" si="4"/>
        <v>0.41517409837728575</v>
      </c>
      <c r="S17" s="95">
        <v>470000</v>
      </c>
      <c r="T17" s="96">
        <v>72355930</v>
      </c>
      <c r="U17" s="92">
        <f t="shared" si="5"/>
        <v>0.006495666630226438</v>
      </c>
      <c r="V17" s="95">
        <v>470000</v>
      </c>
      <c r="W17" s="96">
        <v>214157000</v>
      </c>
      <c r="X17" s="92">
        <f t="shared" si="6"/>
        <v>0.002194651587386824</v>
      </c>
      <c r="Y17" s="95">
        <v>53646609</v>
      </c>
      <c r="Z17" s="95">
        <v>72355930</v>
      </c>
      <c r="AA17" s="92">
        <f t="shared" si="7"/>
        <v>0.74142657001299</v>
      </c>
      <c r="AB17" s="94">
        <v>15677000</v>
      </c>
      <c r="AC17" s="95">
        <v>171291342</v>
      </c>
      <c r="AD17" s="92">
        <f t="shared" si="8"/>
        <v>0.09152243083015836</v>
      </c>
      <c r="AE17" s="94">
        <v>7248000</v>
      </c>
      <c r="AF17" s="95">
        <v>256996966</v>
      </c>
      <c r="AG17" s="92">
        <f t="shared" si="9"/>
        <v>0.028202667575460794</v>
      </c>
    </row>
    <row r="18" spans="1:33" s="12" customFormat="1" ht="12.75">
      <c r="A18" s="24" t="s">
        <v>621</v>
      </c>
      <c r="B18" s="72" t="s">
        <v>97</v>
      </c>
      <c r="C18" s="26" t="s">
        <v>98</v>
      </c>
      <c r="D18" s="39">
        <v>920038787</v>
      </c>
      <c r="E18" s="40">
        <v>1087922795</v>
      </c>
      <c r="F18" s="92">
        <f t="shared" si="0"/>
        <v>0.8456838952436878</v>
      </c>
      <c r="G18" s="93">
        <v>311214717</v>
      </c>
      <c r="H18" s="94">
        <v>1109347981</v>
      </c>
      <c r="I18" s="92">
        <f t="shared" si="1"/>
        <v>0.2805384084437253</v>
      </c>
      <c r="J18" s="94">
        <v>311214717</v>
      </c>
      <c r="K18" s="94">
        <v>783160192</v>
      </c>
      <c r="L18" s="92">
        <f t="shared" si="2"/>
        <v>0.3973832176086907</v>
      </c>
      <c r="M18" s="94">
        <v>311214717</v>
      </c>
      <c r="N18" s="94">
        <v>920038787</v>
      </c>
      <c r="O18" s="92">
        <f t="shared" si="3"/>
        <v>0.33826260522644686</v>
      </c>
      <c r="P18" s="94">
        <v>239622673</v>
      </c>
      <c r="Q18" s="94">
        <v>286877461</v>
      </c>
      <c r="R18" s="92">
        <f t="shared" si="4"/>
        <v>0.8352788405360294</v>
      </c>
      <c r="S18" s="95">
        <v>114184000</v>
      </c>
      <c r="T18" s="96">
        <v>286877461</v>
      </c>
      <c r="U18" s="92">
        <f t="shared" si="5"/>
        <v>0.3980236007456856</v>
      </c>
      <c r="V18" s="95">
        <v>114184000</v>
      </c>
      <c r="W18" s="96">
        <v>3255200463</v>
      </c>
      <c r="X18" s="92">
        <f t="shared" si="6"/>
        <v>0.035077409608982354</v>
      </c>
      <c r="Y18" s="95">
        <v>192910000</v>
      </c>
      <c r="Z18" s="95">
        <v>286877461</v>
      </c>
      <c r="AA18" s="92">
        <f t="shared" si="7"/>
        <v>0.6724473903511019</v>
      </c>
      <c r="AB18" s="94">
        <v>56987645</v>
      </c>
      <c r="AC18" s="95">
        <v>722337667</v>
      </c>
      <c r="AD18" s="92">
        <f t="shared" si="8"/>
        <v>0.07889335916356138</v>
      </c>
      <c r="AE18" s="94">
        <v>123146652</v>
      </c>
      <c r="AF18" s="95">
        <v>1109347981</v>
      </c>
      <c r="AG18" s="92">
        <f t="shared" si="9"/>
        <v>0.11100813640909309</v>
      </c>
    </row>
    <row r="19" spans="1:33" s="12" customFormat="1" ht="12.75">
      <c r="A19" s="24" t="s">
        <v>621</v>
      </c>
      <c r="B19" s="72" t="s">
        <v>99</v>
      </c>
      <c r="C19" s="26" t="s">
        <v>100</v>
      </c>
      <c r="D19" s="39">
        <v>651601034</v>
      </c>
      <c r="E19" s="40">
        <v>688699100</v>
      </c>
      <c r="F19" s="92">
        <f t="shared" si="0"/>
        <v>0.946133128386548</v>
      </c>
      <c r="G19" s="93">
        <v>217213775</v>
      </c>
      <c r="H19" s="94">
        <v>688699100</v>
      </c>
      <c r="I19" s="92">
        <f t="shared" si="1"/>
        <v>0.3153972104798743</v>
      </c>
      <c r="J19" s="94">
        <v>217213775</v>
      </c>
      <c r="K19" s="94">
        <v>527218583</v>
      </c>
      <c r="L19" s="92">
        <f t="shared" si="2"/>
        <v>0.4119994666424723</v>
      </c>
      <c r="M19" s="94">
        <v>217213775</v>
      </c>
      <c r="N19" s="94">
        <v>651601034</v>
      </c>
      <c r="O19" s="92">
        <f t="shared" si="3"/>
        <v>0.3333539446163617</v>
      </c>
      <c r="P19" s="94">
        <v>151391000</v>
      </c>
      <c r="Q19" s="94">
        <v>215564000</v>
      </c>
      <c r="R19" s="92">
        <f t="shared" si="4"/>
        <v>0.7023018685865915</v>
      </c>
      <c r="S19" s="95">
        <v>94700000</v>
      </c>
      <c r="T19" s="96">
        <v>215564000</v>
      </c>
      <c r="U19" s="92">
        <f t="shared" si="5"/>
        <v>0.43931268671948936</v>
      </c>
      <c r="V19" s="95">
        <v>94700000</v>
      </c>
      <c r="W19" s="96">
        <v>2647520774</v>
      </c>
      <c r="X19" s="92">
        <f t="shared" si="6"/>
        <v>0.03576931328736006</v>
      </c>
      <c r="Y19" s="95">
        <v>164733000</v>
      </c>
      <c r="Z19" s="95">
        <v>215564000</v>
      </c>
      <c r="AA19" s="92">
        <f t="shared" si="7"/>
        <v>0.764195320183333</v>
      </c>
      <c r="AB19" s="94">
        <v>56338661</v>
      </c>
      <c r="AC19" s="95">
        <v>403541135</v>
      </c>
      <c r="AD19" s="92">
        <f t="shared" si="8"/>
        <v>0.13961070164507516</v>
      </c>
      <c r="AE19" s="94">
        <v>40578673</v>
      </c>
      <c r="AF19" s="95">
        <v>688699100</v>
      </c>
      <c r="AG19" s="92">
        <f t="shared" si="9"/>
        <v>0.05892075799140728</v>
      </c>
    </row>
    <row r="20" spans="1:33" s="12" customFormat="1" ht="12.75">
      <c r="A20" s="24" t="s">
        <v>621</v>
      </c>
      <c r="B20" s="72" t="s">
        <v>495</v>
      </c>
      <c r="C20" s="26" t="s">
        <v>496</v>
      </c>
      <c r="D20" s="39">
        <v>434484100</v>
      </c>
      <c r="E20" s="40">
        <v>536846654</v>
      </c>
      <c r="F20" s="92">
        <f t="shared" si="0"/>
        <v>0.8093262699184114</v>
      </c>
      <c r="G20" s="93">
        <v>169372544</v>
      </c>
      <c r="H20" s="94">
        <v>553058669</v>
      </c>
      <c r="I20" s="92">
        <f t="shared" si="1"/>
        <v>0.3062469743151246</v>
      </c>
      <c r="J20" s="94">
        <v>169372544</v>
      </c>
      <c r="K20" s="94">
        <v>416251871</v>
      </c>
      <c r="L20" s="92">
        <f t="shared" si="2"/>
        <v>0.40689917763757033</v>
      </c>
      <c r="M20" s="94">
        <v>169372544</v>
      </c>
      <c r="N20" s="94">
        <v>434484100</v>
      </c>
      <c r="O20" s="92">
        <f t="shared" si="3"/>
        <v>0.3898244930021605</v>
      </c>
      <c r="P20" s="94">
        <v>102783695</v>
      </c>
      <c r="Q20" s="94">
        <v>122879195</v>
      </c>
      <c r="R20" s="92">
        <f t="shared" si="4"/>
        <v>0.8364613309844681</v>
      </c>
      <c r="S20" s="95">
        <v>92126387</v>
      </c>
      <c r="T20" s="96">
        <v>122879195</v>
      </c>
      <c r="U20" s="92">
        <f t="shared" si="5"/>
        <v>0.7497313682759722</v>
      </c>
      <c r="V20" s="95">
        <v>92126387</v>
      </c>
      <c r="W20" s="96">
        <v>1436504000</v>
      </c>
      <c r="X20" s="92">
        <f t="shared" si="6"/>
        <v>0.0641323567494417</v>
      </c>
      <c r="Y20" s="95">
        <v>115865387</v>
      </c>
      <c r="Z20" s="95">
        <v>122879195</v>
      </c>
      <c r="AA20" s="92">
        <f t="shared" si="7"/>
        <v>0.9429211104451002</v>
      </c>
      <c r="AB20" s="94">
        <v>47967000</v>
      </c>
      <c r="AC20" s="95">
        <v>321895630</v>
      </c>
      <c r="AD20" s="92">
        <f t="shared" si="8"/>
        <v>0.14901413852682624</v>
      </c>
      <c r="AE20" s="94">
        <v>43950000</v>
      </c>
      <c r="AF20" s="95">
        <v>553058669</v>
      </c>
      <c r="AG20" s="92">
        <f t="shared" si="9"/>
        <v>0.0794671568560116</v>
      </c>
    </row>
    <row r="21" spans="1:33" s="12" customFormat="1" ht="12.75">
      <c r="A21" s="24" t="s">
        <v>621</v>
      </c>
      <c r="B21" s="72" t="s">
        <v>497</v>
      </c>
      <c r="C21" s="26" t="s">
        <v>498</v>
      </c>
      <c r="D21" s="39">
        <v>325068091</v>
      </c>
      <c r="E21" s="40">
        <v>369447438</v>
      </c>
      <c r="F21" s="92">
        <f t="shared" si="0"/>
        <v>0.8798764250734904</v>
      </c>
      <c r="G21" s="93">
        <v>104657709</v>
      </c>
      <c r="H21" s="94">
        <v>354079545</v>
      </c>
      <c r="I21" s="92">
        <f t="shared" si="1"/>
        <v>0.29557682864735946</v>
      </c>
      <c r="J21" s="94">
        <v>104657709</v>
      </c>
      <c r="K21" s="94">
        <v>234626815</v>
      </c>
      <c r="L21" s="92">
        <f t="shared" si="2"/>
        <v>0.4460603064487748</v>
      </c>
      <c r="M21" s="94">
        <v>104657709</v>
      </c>
      <c r="N21" s="94">
        <v>325068091</v>
      </c>
      <c r="O21" s="92">
        <f t="shared" si="3"/>
        <v>0.32195626669490607</v>
      </c>
      <c r="P21" s="94">
        <v>21990100</v>
      </c>
      <c r="Q21" s="94">
        <v>61000626</v>
      </c>
      <c r="R21" s="92">
        <f t="shared" si="4"/>
        <v>0.3604897431708324</v>
      </c>
      <c r="S21" s="95">
        <v>1700000</v>
      </c>
      <c r="T21" s="96">
        <v>61000626</v>
      </c>
      <c r="U21" s="92">
        <f t="shared" si="5"/>
        <v>0.027868566463563834</v>
      </c>
      <c r="V21" s="95">
        <v>1700000</v>
      </c>
      <c r="W21" s="96">
        <v>464522562</v>
      </c>
      <c r="X21" s="92">
        <f t="shared" si="6"/>
        <v>0.003659671540345978</v>
      </c>
      <c r="Y21" s="95">
        <v>49258500</v>
      </c>
      <c r="Z21" s="95">
        <v>61000626</v>
      </c>
      <c r="AA21" s="92">
        <f t="shared" si="7"/>
        <v>0.8075081065561523</v>
      </c>
      <c r="AB21" s="94">
        <v>1173493</v>
      </c>
      <c r="AC21" s="95">
        <v>234854305</v>
      </c>
      <c r="AD21" s="92">
        <f t="shared" si="8"/>
        <v>0.00499668507247504</v>
      </c>
      <c r="AE21" s="94">
        <v>30020400</v>
      </c>
      <c r="AF21" s="95">
        <v>354079545</v>
      </c>
      <c r="AG21" s="92">
        <f t="shared" si="9"/>
        <v>0.08478433850224248</v>
      </c>
    </row>
    <row r="22" spans="1:33" s="12" customFormat="1" ht="12.75">
      <c r="A22" s="24" t="s">
        <v>622</v>
      </c>
      <c r="B22" s="72" t="s">
        <v>546</v>
      </c>
      <c r="C22" s="26" t="s">
        <v>547</v>
      </c>
      <c r="D22" s="39">
        <v>235561942</v>
      </c>
      <c r="E22" s="40">
        <v>454346851</v>
      </c>
      <c r="F22" s="92">
        <f t="shared" si="0"/>
        <v>0.5184628032119892</v>
      </c>
      <c r="G22" s="93">
        <v>133824080</v>
      </c>
      <c r="H22" s="94">
        <v>454346851</v>
      </c>
      <c r="I22" s="92">
        <f t="shared" si="1"/>
        <v>0.29454166944363835</v>
      </c>
      <c r="J22" s="94">
        <v>133824080</v>
      </c>
      <c r="K22" s="94">
        <v>454346851</v>
      </c>
      <c r="L22" s="92">
        <f t="shared" si="2"/>
        <v>0.29454166944363835</v>
      </c>
      <c r="M22" s="94">
        <v>133824080</v>
      </c>
      <c r="N22" s="94">
        <v>235561942</v>
      </c>
      <c r="O22" s="92">
        <f t="shared" si="3"/>
        <v>0.5681056917080434</v>
      </c>
      <c r="P22" s="94">
        <v>18439544</v>
      </c>
      <c r="Q22" s="94">
        <v>19611544</v>
      </c>
      <c r="R22" s="92">
        <f t="shared" si="4"/>
        <v>0.9402392794774344</v>
      </c>
      <c r="S22" s="95">
        <v>0</v>
      </c>
      <c r="T22" s="96">
        <v>19611544</v>
      </c>
      <c r="U22" s="92">
        <f t="shared" si="5"/>
        <v>0</v>
      </c>
      <c r="V22" s="95">
        <v>0</v>
      </c>
      <c r="W22" s="96">
        <v>188618</v>
      </c>
      <c r="X22" s="92">
        <f t="shared" si="6"/>
        <v>0</v>
      </c>
      <c r="Y22" s="95">
        <v>550000</v>
      </c>
      <c r="Z22" s="95">
        <v>19411544</v>
      </c>
      <c r="AA22" s="92">
        <f t="shared" si="7"/>
        <v>0.02833365547841017</v>
      </c>
      <c r="AB22" s="94">
        <v>525</v>
      </c>
      <c r="AC22" s="95">
        <v>160000</v>
      </c>
      <c r="AD22" s="92">
        <f t="shared" si="8"/>
        <v>0.00328125</v>
      </c>
      <c r="AE22" s="94">
        <v>7300</v>
      </c>
      <c r="AF22" s="95">
        <v>454346851</v>
      </c>
      <c r="AG22" s="92">
        <f t="shared" si="9"/>
        <v>1.6067020127756975E-05</v>
      </c>
    </row>
    <row r="23" spans="1:33" s="65" customFormat="1" ht="12.75">
      <c r="A23" s="73"/>
      <c r="B23" s="74" t="s">
        <v>681</v>
      </c>
      <c r="C23" s="20"/>
      <c r="D23" s="41">
        <f>SUM(N17:N22)</f>
        <v>2831651246</v>
      </c>
      <c r="E23" s="42">
        <f>SUM(E17:E22)</f>
        <v>3444598885</v>
      </c>
      <c r="F23" s="97">
        <f t="shared" si="0"/>
        <v>0.8220554382487992</v>
      </c>
      <c r="G23" s="98">
        <f>SUM(G17:G22)</f>
        <v>1030823192</v>
      </c>
      <c r="H23" s="99">
        <f>SUM(H17:H22)</f>
        <v>3416529112</v>
      </c>
      <c r="I23" s="97">
        <f t="shared" si="1"/>
        <v>0.30171649595474015</v>
      </c>
      <c r="J23" s="99">
        <f>SUM(J17:J22)</f>
        <v>1030823192</v>
      </c>
      <c r="K23" s="99">
        <f>SUM(K17:K22)</f>
        <v>2596175241</v>
      </c>
      <c r="L23" s="97">
        <f t="shared" si="2"/>
        <v>0.3970545499859807</v>
      </c>
      <c r="M23" s="99">
        <f>SUM(M17:M22)</f>
        <v>1030823192</v>
      </c>
      <c r="N23" s="99">
        <f>SUM(N17:N22)</f>
        <v>2831651246</v>
      </c>
      <c r="O23" s="97">
        <f t="shared" si="3"/>
        <v>0.36403607028095153</v>
      </c>
      <c r="P23" s="99">
        <f>SUM(P17:P22)</f>
        <v>564267320</v>
      </c>
      <c r="Q23" s="99">
        <f>SUM(Q17:Q22)</f>
        <v>778288756</v>
      </c>
      <c r="R23" s="97">
        <f t="shared" si="4"/>
        <v>0.7250102428564444</v>
      </c>
      <c r="S23" s="102">
        <f>SUM(S17:S22)</f>
        <v>303180387</v>
      </c>
      <c r="T23" s="103">
        <f>SUM(T17:T22)</f>
        <v>778288756</v>
      </c>
      <c r="U23" s="97">
        <f t="shared" si="5"/>
        <v>0.3895474329581603</v>
      </c>
      <c r="V23" s="102">
        <f>SUM(V17:V22)</f>
        <v>303180387</v>
      </c>
      <c r="W23" s="103">
        <f>SUM(W17:W22)</f>
        <v>8018093417</v>
      </c>
      <c r="X23" s="97">
        <f t="shared" si="6"/>
        <v>0.037812029772214366</v>
      </c>
      <c r="Y23" s="102">
        <f>SUM(Y17:Y22)</f>
        <v>576963496</v>
      </c>
      <c r="Z23" s="102">
        <f>SUM(Z17:Z22)</f>
        <v>778088756</v>
      </c>
      <c r="AA23" s="97">
        <f t="shared" si="7"/>
        <v>0.741513730343637</v>
      </c>
      <c r="AB23" s="99">
        <f>SUM(AB17:AB22)</f>
        <v>178144324</v>
      </c>
      <c r="AC23" s="102">
        <f>SUM(AC17:AC22)</f>
        <v>1854080079</v>
      </c>
      <c r="AD23" s="97">
        <f t="shared" si="8"/>
        <v>0.09608232460815949</v>
      </c>
      <c r="AE23" s="99">
        <f>SUM(AE17:AE22)</f>
        <v>244951025</v>
      </c>
      <c r="AF23" s="102">
        <f>SUM(AF17:AF22)</f>
        <v>3416529112</v>
      </c>
      <c r="AG23" s="97">
        <f t="shared" si="9"/>
        <v>0.07169586939553642</v>
      </c>
    </row>
    <row r="24" spans="1:33" s="12" customFormat="1" ht="12.75">
      <c r="A24" s="24" t="s">
        <v>621</v>
      </c>
      <c r="B24" s="72" t="s">
        <v>499</v>
      </c>
      <c r="C24" s="26" t="s">
        <v>500</v>
      </c>
      <c r="D24" s="39">
        <v>243018692</v>
      </c>
      <c r="E24" s="40">
        <v>291753692</v>
      </c>
      <c r="F24" s="92">
        <f t="shared" si="0"/>
        <v>0.8329584120567016</v>
      </c>
      <c r="G24" s="93">
        <v>88911269</v>
      </c>
      <c r="H24" s="94">
        <v>235677316</v>
      </c>
      <c r="I24" s="92">
        <f t="shared" si="1"/>
        <v>0.3772584927095826</v>
      </c>
      <c r="J24" s="94">
        <v>88911269</v>
      </c>
      <c r="K24" s="94">
        <v>200201091</v>
      </c>
      <c r="L24" s="92">
        <f t="shared" si="2"/>
        <v>0.44410981256840404</v>
      </c>
      <c r="M24" s="94">
        <v>88911269</v>
      </c>
      <c r="N24" s="94">
        <v>243018692</v>
      </c>
      <c r="O24" s="92">
        <f t="shared" si="3"/>
        <v>0.3658618531285651</v>
      </c>
      <c r="P24" s="94">
        <v>35781900</v>
      </c>
      <c r="Q24" s="94">
        <v>83051900</v>
      </c>
      <c r="R24" s="92">
        <f t="shared" si="4"/>
        <v>0.4308378255042931</v>
      </c>
      <c r="S24" s="95">
        <v>11209060</v>
      </c>
      <c r="T24" s="96">
        <v>83051900</v>
      </c>
      <c r="U24" s="92">
        <f t="shared" si="5"/>
        <v>0.1349645221843209</v>
      </c>
      <c r="V24" s="95">
        <v>11209060</v>
      </c>
      <c r="W24" s="96">
        <v>384830647</v>
      </c>
      <c r="X24" s="92">
        <f t="shared" si="6"/>
        <v>0.029127253994404453</v>
      </c>
      <c r="Y24" s="95">
        <v>81209200</v>
      </c>
      <c r="Z24" s="95">
        <v>83051900</v>
      </c>
      <c r="AA24" s="92">
        <f t="shared" si="7"/>
        <v>0.977812668945563</v>
      </c>
      <c r="AB24" s="94">
        <v>16269363</v>
      </c>
      <c r="AC24" s="95">
        <v>120708691</v>
      </c>
      <c r="AD24" s="92">
        <f t="shared" si="8"/>
        <v>0.13478203487435714</v>
      </c>
      <c r="AE24" s="94">
        <v>41221000</v>
      </c>
      <c r="AF24" s="95">
        <v>235677316</v>
      </c>
      <c r="AG24" s="92">
        <f t="shared" si="9"/>
        <v>0.17490440191537143</v>
      </c>
    </row>
    <row r="25" spans="1:33" s="12" customFormat="1" ht="12.75">
      <c r="A25" s="24" t="s">
        <v>621</v>
      </c>
      <c r="B25" s="72" t="s">
        <v>501</v>
      </c>
      <c r="C25" s="26" t="s">
        <v>502</v>
      </c>
      <c r="D25" s="39">
        <v>555110080</v>
      </c>
      <c r="E25" s="40">
        <v>624263580</v>
      </c>
      <c r="F25" s="92">
        <f t="shared" si="0"/>
        <v>0.8892238755943443</v>
      </c>
      <c r="G25" s="93">
        <v>180902950</v>
      </c>
      <c r="H25" s="94">
        <v>708004860</v>
      </c>
      <c r="I25" s="92">
        <f t="shared" si="1"/>
        <v>0.25551088731227073</v>
      </c>
      <c r="J25" s="94">
        <v>180902950</v>
      </c>
      <c r="K25" s="94">
        <v>604728480</v>
      </c>
      <c r="L25" s="92">
        <f t="shared" si="2"/>
        <v>0.2991473958692999</v>
      </c>
      <c r="M25" s="94">
        <v>180902950</v>
      </c>
      <c r="N25" s="94">
        <v>555110080</v>
      </c>
      <c r="O25" s="92">
        <f t="shared" si="3"/>
        <v>0.32588662414489034</v>
      </c>
      <c r="P25" s="94">
        <v>135806088</v>
      </c>
      <c r="Q25" s="94">
        <v>161809089</v>
      </c>
      <c r="R25" s="92">
        <f t="shared" si="4"/>
        <v>0.8392982671078508</v>
      </c>
      <c r="S25" s="95">
        <v>97736000</v>
      </c>
      <c r="T25" s="96">
        <v>161809089</v>
      </c>
      <c r="U25" s="92">
        <f t="shared" si="5"/>
        <v>0.604020457713596</v>
      </c>
      <c r="V25" s="95">
        <v>97736000</v>
      </c>
      <c r="W25" s="96">
        <v>2809683853</v>
      </c>
      <c r="X25" s="92">
        <f t="shared" si="6"/>
        <v>0.03478540829269591</v>
      </c>
      <c r="Y25" s="95">
        <v>149067723</v>
      </c>
      <c r="Z25" s="95">
        <v>161809089</v>
      </c>
      <c r="AA25" s="92">
        <f t="shared" si="7"/>
        <v>0.9212567966438523</v>
      </c>
      <c r="AB25" s="94">
        <v>48095159</v>
      </c>
      <c r="AC25" s="95">
        <v>361580120</v>
      </c>
      <c r="AD25" s="92">
        <f t="shared" si="8"/>
        <v>0.13301383660141491</v>
      </c>
      <c r="AE25" s="94">
        <v>77052860</v>
      </c>
      <c r="AF25" s="95">
        <v>708004860</v>
      </c>
      <c r="AG25" s="92">
        <f t="shared" si="9"/>
        <v>0.1088309761037516</v>
      </c>
    </row>
    <row r="26" spans="1:33" s="12" customFormat="1" ht="12.75">
      <c r="A26" s="24" t="s">
        <v>621</v>
      </c>
      <c r="B26" s="72" t="s">
        <v>503</v>
      </c>
      <c r="C26" s="26" t="s">
        <v>504</v>
      </c>
      <c r="D26" s="39">
        <v>123710425</v>
      </c>
      <c r="E26" s="40">
        <v>148739425</v>
      </c>
      <c r="F26" s="92">
        <f t="shared" si="0"/>
        <v>0.8317258521067968</v>
      </c>
      <c r="G26" s="93">
        <v>54199143</v>
      </c>
      <c r="H26" s="94">
        <v>148735948</v>
      </c>
      <c r="I26" s="92">
        <f t="shared" si="1"/>
        <v>0.3643984102619227</v>
      </c>
      <c r="J26" s="94">
        <v>54199143</v>
      </c>
      <c r="K26" s="94">
        <v>116423666</v>
      </c>
      <c r="L26" s="92">
        <f t="shared" si="2"/>
        <v>0.4655337257632825</v>
      </c>
      <c r="M26" s="94">
        <v>54199143</v>
      </c>
      <c r="N26" s="94">
        <v>123710425</v>
      </c>
      <c r="O26" s="92">
        <f t="shared" si="3"/>
        <v>0.43811298037331936</v>
      </c>
      <c r="P26" s="94">
        <v>24963000</v>
      </c>
      <c r="Q26" s="94">
        <v>32012000</v>
      </c>
      <c r="R26" s="92">
        <f t="shared" si="4"/>
        <v>0.7798013245033113</v>
      </c>
      <c r="S26" s="95">
        <v>0</v>
      </c>
      <c r="T26" s="96">
        <v>32012000</v>
      </c>
      <c r="U26" s="92">
        <f t="shared" si="5"/>
        <v>0</v>
      </c>
      <c r="V26" s="95">
        <v>0</v>
      </c>
      <c r="W26" s="96">
        <v>0</v>
      </c>
      <c r="X26" s="92">
        <f t="shared" si="6"/>
        <v>0</v>
      </c>
      <c r="Y26" s="95">
        <v>24673000</v>
      </c>
      <c r="Z26" s="95">
        <v>32012000</v>
      </c>
      <c r="AA26" s="92">
        <f t="shared" si="7"/>
        <v>0.7707422216668749</v>
      </c>
      <c r="AB26" s="94">
        <v>0</v>
      </c>
      <c r="AC26" s="95">
        <v>73577407</v>
      </c>
      <c r="AD26" s="92">
        <f t="shared" si="8"/>
        <v>0</v>
      </c>
      <c r="AE26" s="94">
        <v>0</v>
      </c>
      <c r="AF26" s="95">
        <v>148735948</v>
      </c>
      <c r="AG26" s="92">
        <f t="shared" si="9"/>
        <v>0</v>
      </c>
    </row>
    <row r="27" spans="1:33" s="12" customFormat="1" ht="12.75">
      <c r="A27" s="24" t="s">
        <v>621</v>
      </c>
      <c r="B27" s="72" t="s">
        <v>505</v>
      </c>
      <c r="C27" s="26" t="s">
        <v>506</v>
      </c>
      <c r="D27" s="39">
        <v>92321360</v>
      </c>
      <c r="E27" s="40">
        <v>111458049</v>
      </c>
      <c r="F27" s="92">
        <f t="shared" si="0"/>
        <v>0.8283059036857895</v>
      </c>
      <c r="G27" s="93">
        <v>41648650</v>
      </c>
      <c r="H27" s="94">
        <v>112563462</v>
      </c>
      <c r="I27" s="92">
        <f t="shared" si="1"/>
        <v>0.37000150190831904</v>
      </c>
      <c r="J27" s="94">
        <v>41648650</v>
      </c>
      <c r="K27" s="94">
        <v>91787562</v>
      </c>
      <c r="L27" s="92">
        <f t="shared" si="2"/>
        <v>0.45375047656239087</v>
      </c>
      <c r="M27" s="94">
        <v>41648650</v>
      </c>
      <c r="N27" s="94">
        <v>92321360</v>
      </c>
      <c r="O27" s="92">
        <f t="shared" si="3"/>
        <v>0.45112691147530753</v>
      </c>
      <c r="P27" s="94">
        <v>34517080</v>
      </c>
      <c r="Q27" s="94">
        <v>84992580</v>
      </c>
      <c r="R27" s="92">
        <f t="shared" si="4"/>
        <v>0.4061187458952299</v>
      </c>
      <c r="S27" s="95">
        <v>32014000</v>
      </c>
      <c r="T27" s="96">
        <v>84992580</v>
      </c>
      <c r="U27" s="92">
        <f t="shared" si="5"/>
        <v>0.37666817503363237</v>
      </c>
      <c r="V27" s="95">
        <v>32014000</v>
      </c>
      <c r="W27" s="96">
        <v>89471819</v>
      </c>
      <c r="X27" s="92">
        <f t="shared" si="6"/>
        <v>0.3578109885080128</v>
      </c>
      <c r="Y27" s="95">
        <v>73598000</v>
      </c>
      <c r="Z27" s="95">
        <v>84992580</v>
      </c>
      <c r="AA27" s="92">
        <f t="shared" si="7"/>
        <v>0.8659344145100667</v>
      </c>
      <c r="AB27" s="94">
        <v>11092103</v>
      </c>
      <c r="AC27" s="95">
        <v>60295509</v>
      </c>
      <c r="AD27" s="92">
        <f t="shared" si="8"/>
        <v>0.18396234120853014</v>
      </c>
      <c r="AE27" s="94">
        <v>9695866</v>
      </c>
      <c r="AF27" s="95">
        <v>112563462</v>
      </c>
      <c r="AG27" s="92">
        <f t="shared" si="9"/>
        <v>0.08613688516438843</v>
      </c>
    </row>
    <row r="28" spans="1:33" s="12" customFormat="1" ht="12.75">
      <c r="A28" s="24" t="s">
        <v>622</v>
      </c>
      <c r="B28" s="72" t="s">
        <v>568</v>
      </c>
      <c r="C28" s="26" t="s">
        <v>569</v>
      </c>
      <c r="D28" s="39">
        <v>29258507</v>
      </c>
      <c r="E28" s="40">
        <v>109427372</v>
      </c>
      <c r="F28" s="92">
        <f t="shared" si="0"/>
        <v>0.2673783210292211</v>
      </c>
      <c r="G28" s="93">
        <v>42195908</v>
      </c>
      <c r="H28" s="94">
        <v>109406509</v>
      </c>
      <c r="I28" s="92">
        <f t="shared" si="1"/>
        <v>0.38568005126641963</v>
      </c>
      <c r="J28" s="94">
        <v>42195908</v>
      </c>
      <c r="K28" s="94">
        <v>109406509</v>
      </c>
      <c r="L28" s="92">
        <f t="shared" si="2"/>
        <v>0.38568005126641963</v>
      </c>
      <c r="M28" s="94">
        <v>42195908</v>
      </c>
      <c r="N28" s="94">
        <v>29258507</v>
      </c>
      <c r="O28" s="92">
        <f t="shared" si="3"/>
        <v>1.4421757063680658</v>
      </c>
      <c r="P28" s="94">
        <v>13662000</v>
      </c>
      <c r="Q28" s="94">
        <v>13662000</v>
      </c>
      <c r="R28" s="92">
        <f t="shared" si="4"/>
        <v>1</v>
      </c>
      <c r="S28" s="95">
        <v>12300000</v>
      </c>
      <c r="T28" s="96">
        <v>13662000</v>
      </c>
      <c r="U28" s="92">
        <f t="shared" si="5"/>
        <v>0.9003074220465525</v>
      </c>
      <c r="V28" s="95">
        <v>12300000</v>
      </c>
      <c r="W28" s="96">
        <v>49724000</v>
      </c>
      <c r="X28" s="92">
        <f t="shared" si="6"/>
        <v>0.24736545732443085</v>
      </c>
      <c r="Y28" s="95">
        <v>10040000</v>
      </c>
      <c r="Z28" s="95">
        <v>13662000</v>
      </c>
      <c r="AA28" s="92">
        <f t="shared" si="7"/>
        <v>0.7348850827111697</v>
      </c>
      <c r="AB28" s="94">
        <v>130000</v>
      </c>
      <c r="AC28" s="95">
        <v>4609669</v>
      </c>
      <c r="AD28" s="92">
        <f t="shared" si="8"/>
        <v>0.028201591046992745</v>
      </c>
      <c r="AE28" s="94">
        <v>3625000</v>
      </c>
      <c r="AF28" s="95">
        <v>109406509</v>
      </c>
      <c r="AG28" s="92">
        <f t="shared" si="9"/>
        <v>0.03313331202259639</v>
      </c>
    </row>
    <row r="29" spans="1:33" s="65" customFormat="1" ht="12.75">
      <c r="A29" s="73"/>
      <c r="B29" s="74" t="s">
        <v>682</v>
      </c>
      <c r="C29" s="20"/>
      <c r="D29" s="41">
        <f>SUM(N24:N28)</f>
        <v>1043419064</v>
      </c>
      <c r="E29" s="42">
        <f>SUM(E24:E28)</f>
        <v>1285642118</v>
      </c>
      <c r="F29" s="97">
        <f t="shared" si="0"/>
        <v>0.8115937160048765</v>
      </c>
      <c r="G29" s="98">
        <f>SUM(G24:G28)</f>
        <v>407857920</v>
      </c>
      <c r="H29" s="99">
        <f>SUM(H24:H28)</f>
        <v>1314388095</v>
      </c>
      <c r="I29" s="97">
        <f t="shared" si="1"/>
        <v>0.31030250620156447</v>
      </c>
      <c r="J29" s="99">
        <f>SUM(J24:J28)</f>
        <v>407857920</v>
      </c>
      <c r="K29" s="99">
        <f>SUM(K24:K28)</f>
        <v>1122547308</v>
      </c>
      <c r="L29" s="97">
        <f t="shared" si="2"/>
        <v>0.3633325001924997</v>
      </c>
      <c r="M29" s="99">
        <f>SUM(M24:M28)</f>
        <v>407857920</v>
      </c>
      <c r="N29" s="99">
        <f>SUM(N24:N28)</f>
        <v>1043419064</v>
      </c>
      <c r="O29" s="97">
        <f t="shared" si="3"/>
        <v>0.3908860150939316</v>
      </c>
      <c r="P29" s="99">
        <f>SUM(P24:P28)</f>
        <v>244730068</v>
      </c>
      <c r="Q29" s="99">
        <f>SUM(Q24:Q28)</f>
        <v>375527569</v>
      </c>
      <c r="R29" s="97">
        <f t="shared" si="4"/>
        <v>0.6516966747653087</v>
      </c>
      <c r="S29" s="102">
        <f>SUM(S24:S28)</f>
        <v>153259060</v>
      </c>
      <c r="T29" s="103">
        <f>SUM(T24:T28)</f>
        <v>375527569</v>
      </c>
      <c r="U29" s="97">
        <f t="shared" si="5"/>
        <v>0.4081166674609714</v>
      </c>
      <c r="V29" s="102">
        <f>SUM(V24:V28)</f>
        <v>153259060</v>
      </c>
      <c r="W29" s="103">
        <f>SUM(W24:W28)</f>
        <v>3333710319</v>
      </c>
      <c r="X29" s="97">
        <f t="shared" si="6"/>
        <v>0.0459725187058162</v>
      </c>
      <c r="Y29" s="102">
        <f>SUM(Y24:Y28)</f>
        <v>338587923</v>
      </c>
      <c r="Z29" s="102">
        <f>SUM(Z24:Z28)</f>
        <v>375527569</v>
      </c>
      <c r="AA29" s="97">
        <f t="shared" si="7"/>
        <v>0.9016326654834761</v>
      </c>
      <c r="AB29" s="99">
        <f>SUM(AB24:AB28)</f>
        <v>75586625</v>
      </c>
      <c r="AC29" s="102">
        <f>SUM(AC24:AC28)</f>
        <v>620771396</v>
      </c>
      <c r="AD29" s="97">
        <f t="shared" si="8"/>
        <v>0.12176241606338446</v>
      </c>
      <c r="AE29" s="99">
        <f>SUM(AE24:AE28)</f>
        <v>131594726</v>
      </c>
      <c r="AF29" s="102">
        <f>SUM(AF24:AF28)</f>
        <v>1314388095</v>
      </c>
      <c r="AG29" s="97">
        <f t="shared" si="9"/>
        <v>0.10011862287903635</v>
      </c>
    </row>
    <row r="30" spans="1:33" s="12" customFormat="1" ht="12.75">
      <c r="A30" s="24" t="s">
        <v>621</v>
      </c>
      <c r="B30" s="72" t="s">
        <v>507</v>
      </c>
      <c r="C30" s="26" t="s">
        <v>508</v>
      </c>
      <c r="D30" s="39">
        <v>46127687</v>
      </c>
      <c r="E30" s="40">
        <v>64645687</v>
      </c>
      <c r="F30" s="92">
        <f t="shared" si="0"/>
        <v>0.7135462416850795</v>
      </c>
      <c r="G30" s="93">
        <v>24453962</v>
      </c>
      <c r="H30" s="94">
        <v>66238642</v>
      </c>
      <c r="I30" s="92">
        <f t="shared" si="1"/>
        <v>0.36917970027223684</v>
      </c>
      <c r="J30" s="94">
        <v>24453962</v>
      </c>
      <c r="K30" s="94">
        <v>46788642</v>
      </c>
      <c r="L30" s="92">
        <f t="shared" si="2"/>
        <v>0.5226473980586998</v>
      </c>
      <c r="M30" s="94">
        <v>24453962</v>
      </c>
      <c r="N30" s="94">
        <v>46127687</v>
      </c>
      <c r="O30" s="92">
        <f t="shared" si="3"/>
        <v>0.5301363148774401</v>
      </c>
      <c r="P30" s="94">
        <v>2660000</v>
      </c>
      <c r="Q30" s="94">
        <v>21488000</v>
      </c>
      <c r="R30" s="92">
        <f t="shared" si="4"/>
        <v>0.12379002233804914</v>
      </c>
      <c r="S30" s="95">
        <v>250000</v>
      </c>
      <c r="T30" s="96">
        <v>21488000</v>
      </c>
      <c r="U30" s="92">
        <f t="shared" si="5"/>
        <v>0.011634400595681311</v>
      </c>
      <c r="V30" s="95">
        <v>250000</v>
      </c>
      <c r="W30" s="96">
        <v>0</v>
      </c>
      <c r="X30" s="92">
        <f t="shared" si="6"/>
        <v>0</v>
      </c>
      <c r="Y30" s="95">
        <v>18828000</v>
      </c>
      <c r="Z30" s="95">
        <v>21488000</v>
      </c>
      <c r="AA30" s="92">
        <f t="shared" si="7"/>
        <v>0.8762099776619509</v>
      </c>
      <c r="AB30" s="94">
        <v>0</v>
      </c>
      <c r="AC30" s="95">
        <v>37344287</v>
      </c>
      <c r="AD30" s="92">
        <f t="shared" si="8"/>
        <v>0</v>
      </c>
      <c r="AE30" s="94">
        <v>0</v>
      </c>
      <c r="AF30" s="95">
        <v>66238642</v>
      </c>
      <c r="AG30" s="92">
        <f t="shared" si="9"/>
        <v>0</v>
      </c>
    </row>
    <row r="31" spans="1:33" s="12" customFormat="1" ht="12.75">
      <c r="A31" s="24" t="s">
        <v>621</v>
      </c>
      <c r="B31" s="72" t="s">
        <v>509</v>
      </c>
      <c r="C31" s="26" t="s">
        <v>510</v>
      </c>
      <c r="D31" s="39">
        <v>226458912</v>
      </c>
      <c r="E31" s="40">
        <v>279309252</v>
      </c>
      <c r="F31" s="92">
        <f t="shared" si="0"/>
        <v>0.8107819930003608</v>
      </c>
      <c r="G31" s="93">
        <v>76735257</v>
      </c>
      <c r="H31" s="94">
        <v>258412705</v>
      </c>
      <c r="I31" s="92">
        <f t="shared" si="1"/>
        <v>0.29694846853601875</v>
      </c>
      <c r="J31" s="94">
        <v>76735257</v>
      </c>
      <c r="K31" s="94">
        <v>211834748</v>
      </c>
      <c r="L31" s="92">
        <f t="shared" si="2"/>
        <v>0.3622411229719498</v>
      </c>
      <c r="M31" s="94">
        <v>76735257</v>
      </c>
      <c r="N31" s="94">
        <v>226458912</v>
      </c>
      <c r="O31" s="92">
        <f t="shared" si="3"/>
        <v>0.33884847508231425</v>
      </c>
      <c r="P31" s="94">
        <v>44616870</v>
      </c>
      <c r="Q31" s="94">
        <v>56889870</v>
      </c>
      <c r="R31" s="92">
        <f t="shared" si="4"/>
        <v>0.7842673924197753</v>
      </c>
      <c r="S31" s="95">
        <v>22500000</v>
      </c>
      <c r="T31" s="96">
        <v>56889870</v>
      </c>
      <c r="U31" s="92">
        <f t="shared" si="5"/>
        <v>0.3955009916528197</v>
      </c>
      <c r="V31" s="95">
        <v>22500000</v>
      </c>
      <c r="W31" s="96">
        <v>0</v>
      </c>
      <c r="X31" s="92">
        <f t="shared" si="6"/>
        <v>0</v>
      </c>
      <c r="Y31" s="95">
        <v>46470250</v>
      </c>
      <c r="Z31" s="95">
        <v>56889870</v>
      </c>
      <c r="AA31" s="92">
        <f t="shared" si="7"/>
        <v>0.8168457758824198</v>
      </c>
      <c r="AB31" s="94">
        <v>0</v>
      </c>
      <c r="AC31" s="95">
        <v>122205747</v>
      </c>
      <c r="AD31" s="92">
        <f t="shared" si="8"/>
        <v>0</v>
      </c>
      <c r="AE31" s="94">
        <v>0</v>
      </c>
      <c r="AF31" s="95">
        <v>258412705</v>
      </c>
      <c r="AG31" s="92">
        <f t="shared" si="9"/>
        <v>0</v>
      </c>
    </row>
    <row r="32" spans="1:33" s="12" customFormat="1" ht="12.75">
      <c r="A32" s="24" t="s">
        <v>621</v>
      </c>
      <c r="B32" s="72" t="s">
        <v>511</v>
      </c>
      <c r="C32" s="26" t="s">
        <v>512</v>
      </c>
      <c r="D32" s="39">
        <v>560922341</v>
      </c>
      <c r="E32" s="40">
        <v>620389499</v>
      </c>
      <c r="F32" s="92">
        <f t="shared" si="0"/>
        <v>0.9041454471814004</v>
      </c>
      <c r="G32" s="93">
        <v>160075686</v>
      </c>
      <c r="H32" s="94">
        <v>552202835</v>
      </c>
      <c r="I32" s="92">
        <f t="shared" si="1"/>
        <v>0.2898856649296268</v>
      </c>
      <c r="J32" s="94">
        <v>160075686</v>
      </c>
      <c r="K32" s="94">
        <v>404989632</v>
      </c>
      <c r="L32" s="92">
        <f t="shared" si="2"/>
        <v>0.3952587260307938</v>
      </c>
      <c r="M32" s="94">
        <v>160075686</v>
      </c>
      <c r="N32" s="94">
        <v>560922341</v>
      </c>
      <c r="O32" s="92">
        <f t="shared" si="3"/>
        <v>0.2853794086978611</v>
      </c>
      <c r="P32" s="94">
        <v>205049630</v>
      </c>
      <c r="Q32" s="94">
        <v>233345630</v>
      </c>
      <c r="R32" s="92">
        <f t="shared" si="4"/>
        <v>0.8787378190883626</v>
      </c>
      <c r="S32" s="95">
        <v>475000</v>
      </c>
      <c r="T32" s="96">
        <v>233345630</v>
      </c>
      <c r="U32" s="92">
        <f t="shared" si="5"/>
        <v>0.0020356070092248995</v>
      </c>
      <c r="V32" s="95">
        <v>475000</v>
      </c>
      <c r="W32" s="96">
        <v>1056756000</v>
      </c>
      <c r="X32" s="92">
        <f t="shared" si="6"/>
        <v>0.0004494888129331653</v>
      </c>
      <c r="Y32" s="95">
        <v>211308000</v>
      </c>
      <c r="Z32" s="95">
        <v>233345630</v>
      </c>
      <c r="AA32" s="92">
        <f t="shared" si="7"/>
        <v>0.9055579913795686</v>
      </c>
      <c r="AB32" s="94">
        <v>24025000</v>
      </c>
      <c r="AC32" s="95">
        <v>406052054</v>
      </c>
      <c r="AD32" s="92">
        <f t="shared" si="8"/>
        <v>0.05916729090108235</v>
      </c>
      <c r="AE32" s="94">
        <v>65810000</v>
      </c>
      <c r="AF32" s="95">
        <v>552202835</v>
      </c>
      <c r="AG32" s="92">
        <f t="shared" si="9"/>
        <v>0.1191772222610918</v>
      </c>
    </row>
    <row r="33" spans="1:33" s="12" customFormat="1" ht="12.75">
      <c r="A33" s="24" t="s">
        <v>621</v>
      </c>
      <c r="B33" s="72" t="s">
        <v>101</v>
      </c>
      <c r="C33" s="26" t="s">
        <v>102</v>
      </c>
      <c r="D33" s="39">
        <v>907014166</v>
      </c>
      <c r="E33" s="40">
        <v>1030127241</v>
      </c>
      <c r="F33" s="92">
        <f t="shared" si="0"/>
        <v>0.8804875066885063</v>
      </c>
      <c r="G33" s="93">
        <v>202637677</v>
      </c>
      <c r="H33" s="94">
        <v>1008524513</v>
      </c>
      <c r="I33" s="92">
        <f t="shared" si="1"/>
        <v>0.20092489016179224</v>
      </c>
      <c r="J33" s="94">
        <v>202637677</v>
      </c>
      <c r="K33" s="94">
        <v>816524513</v>
      </c>
      <c r="L33" s="92">
        <f t="shared" si="2"/>
        <v>0.248170965811531</v>
      </c>
      <c r="M33" s="94">
        <v>202637677</v>
      </c>
      <c r="N33" s="94">
        <v>907014166</v>
      </c>
      <c r="O33" s="92">
        <f t="shared" si="3"/>
        <v>0.22341181052733414</v>
      </c>
      <c r="P33" s="94">
        <v>96633640</v>
      </c>
      <c r="Q33" s="94">
        <v>175181300</v>
      </c>
      <c r="R33" s="92">
        <f t="shared" si="4"/>
        <v>0.5516207494749725</v>
      </c>
      <c r="S33" s="95">
        <v>65781240</v>
      </c>
      <c r="T33" s="96">
        <v>175181300</v>
      </c>
      <c r="U33" s="92">
        <f t="shared" si="5"/>
        <v>0.375503778085903</v>
      </c>
      <c r="V33" s="95">
        <v>65781240</v>
      </c>
      <c r="W33" s="96">
        <v>0</v>
      </c>
      <c r="X33" s="92">
        <f t="shared" si="6"/>
        <v>0</v>
      </c>
      <c r="Y33" s="95">
        <v>148047400</v>
      </c>
      <c r="Z33" s="95">
        <v>175181300</v>
      </c>
      <c r="AA33" s="92">
        <f t="shared" si="7"/>
        <v>0.845109609301906</v>
      </c>
      <c r="AB33" s="94">
        <v>0</v>
      </c>
      <c r="AC33" s="95">
        <v>520355000</v>
      </c>
      <c r="AD33" s="92">
        <f t="shared" si="8"/>
        <v>0</v>
      </c>
      <c r="AE33" s="94">
        <v>0</v>
      </c>
      <c r="AF33" s="95">
        <v>1008524513</v>
      </c>
      <c r="AG33" s="92">
        <f t="shared" si="9"/>
        <v>0</v>
      </c>
    </row>
    <row r="34" spans="1:33" s="12" customFormat="1" ht="12.75">
      <c r="A34" s="24" t="s">
        <v>621</v>
      </c>
      <c r="B34" s="72" t="s">
        <v>513</v>
      </c>
      <c r="C34" s="26" t="s">
        <v>514</v>
      </c>
      <c r="D34" s="39">
        <v>289542936</v>
      </c>
      <c r="E34" s="40">
        <v>347113634</v>
      </c>
      <c r="F34" s="92">
        <f t="shared" si="0"/>
        <v>0.8341445210993931</v>
      </c>
      <c r="G34" s="93">
        <v>108877242</v>
      </c>
      <c r="H34" s="94">
        <v>342719741</v>
      </c>
      <c r="I34" s="92">
        <f t="shared" si="1"/>
        <v>0.31768593685999547</v>
      </c>
      <c r="J34" s="94">
        <v>108877242</v>
      </c>
      <c r="K34" s="94">
        <v>264219741</v>
      </c>
      <c r="L34" s="92">
        <f t="shared" si="2"/>
        <v>0.41207080738149693</v>
      </c>
      <c r="M34" s="94">
        <v>108877242</v>
      </c>
      <c r="N34" s="94">
        <v>289542936</v>
      </c>
      <c r="O34" s="92">
        <f t="shared" si="3"/>
        <v>0.37603142215840485</v>
      </c>
      <c r="P34" s="94">
        <v>39848493</v>
      </c>
      <c r="Q34" s="94">
        <v>70865167</v>
      </c>
      <c r="R34" s="92">
        <f t="shared" si="4"/>
        <v>0.5623142467158795</v>
      </c>
      <c r="S34" s="95">
        <v>0</v>
      </c>
      <c r="T34" s="96">
        <v>70865167</v>
      </c>
      <c r="U34" s="92">
        <f t="shared" si="5"/>
        <v>0</v>
      </c>
      <c r="V34" s="95">
        <v>0</v>
      </c>
      <c r="W34" s="96">
        <v>259711000</v>
      </c>
      <c r="X34" s="92">
        <f t="shared" si="6"/>
        <v>0</v>
      </c>
      <c r="Y34" s="95">
        <v>44356334</v>
      </c>
      <c r="Z34" s="95">
        <v>70865167</v>
      </c>
      <c r="AA34" s="92">
        <f t="shared" si="7"/>
        <v>0.6259257668862899</v>
      </c>
      <c r="AB34" s="94">
        <v>21399000</v>
      </c>
      <c r="AC34" s="95">
        <v>191908591</v>
      </c>
      <c r="AD34" s="92">
        <f t="shared" si="8"/>
        <v>0.11150621182977681</v>
      </c>
      <c r="AE34" s="94">
        <v>54746000</v>
      </c>
      <c r="AF34" s="95">
        <v>342719741</v>
      </c>
      <c r="AG34" s="92">
        <f t="shared" si="9"/>
        <v>0.1597398499434557</v>
      </c>
    </row>
    <row r="35" spans="1:33" s="12" customFormat="1" ht="12.75">
      <c r="A35" s="24" t="s">
        <v>621</v>
      </c>
      <c r="B35" s="72" t="s">
        <v>515</v>
      </c>
      <c r="C35" s="26" t="s">
        <v>516</v>
      </c>
      <c r="D35" s="39">
        <v>302183799</v>
      </c>
      <c r="E35" s="40">
        <v>336249799</v>
      </c>
      <c r="F35" s="92">
        <f t="shared" si="0"/>
        <v>0.8986884152754542</v>
      </c>
      <c r="G35" s="93">
        <v>92602301</v>
      </c>
      <c r="H35" s="94">
        <v>279444696</v>
      </c>
      <c r="I35" s="92">
        <f t="shared" si="1"/>
        <v>0.3313797052709134</v>
      </c>
      <c r="J35" s="94">
        <v>92602301</v>
      </c>
      <c r="K35" s="94">
        <v>227076896</v>
      </c>
      <c r="L35" s="92">
        <f t="shared" si="2"/>
        <v>0.4078015096700987</v>
      </c>
      <c r="M35" s="94">
        <v>92602301</v>
      </c>
      <c r="N35" s="94">
        <v>302183799</v>
      </c>
      <c r="O35" s="92">
        <f t="shared" si="3"/>
        <v>0.3064436323404618</v>
      </c>
      <c r="P35" s="94">
        <v>53945450</v>
      </c>
      <c r="Q35" s="94">
        <v>113401175</v>
      </c>
      <c r="R35" s="92">
        <f t="shared" si="4"/>
        <v>0.47570450658910723</v>
      </c>
      <c r="S35" s="95">
        <v>15800000</v>
      </c>
      <c r="T35" s="96">
        <v>113401175</v>
      </c>
      <c r="U35" s="92">
        <f t="shared" si="5"/>
        <v>0.1393283623383973</v>
      </c>
      <c r="V35" s="95">
        <v>15800000</v>
      </c>
      <c r="W35" s="96">
        <v>417047297</v>
      </c>
      <c r="X35" s="92">
        <f t="shared" si="6"/>
        <v>0.037885391210196476</v>
      </c>
      <c r="Y35" s="95">
        <v>89450884</v>
      </c>
      <c r="Z35" s="95">
        <v>113401175</v>
      </c>
      <c r="AA35" s="92">
        <f t="shared" si="7"/>
        <v>0.788800327686199</v>
      </c>
      <c r="AB35" s="94">
        <v>21440605</v>
      </c>
      <c r="AC35" s="95">
        <v>144761155</v>
      </c>
      <c r="AD35" s="92">
        <f t="shared" si="8"/>
        <v>0.1481102095379109</v>
      </c>
      <c r="AE35" s="94">
        <v>32049245</v>
      </c>
      <c r="AF35" s="95">
        <v>279444696</v>
      </c>
      <c r="AG35" s="92">
        <f t="shared" si="9"/>
        <v>0.11468904387435573</v>
      </c>
    </row>
    <row r="36" spans="1:33" s="12" customFormat="1" ht="12.75">
      <c r="A36" s="24" t="s">
        <v>621</v>
      </c>
      <c r="B36" s="72" t="s">
        <v>517</v>
      </c>
      <c r="C36" s="26" t="s">
        <v>518</v>
      </c>
      <c r="D36" s="39">
        <v>453706770</v>
      </c>
      <c r="E36" s="40">
        <v>512026770</v>
      </c>
      <c r="F36" s="92">
        <f t="shared" si="0"/>
        <v>0.8860997052947056</v>
      </c>
      <c r="G36" s="93">
        <v>121162830</v>
      </c>
      <c r="H36" s="94">
        <v>472627990</v>
      </c>
      <c r="I36" s="92">
        <f t="shared" si="1"/>
        <v>0.25635982752523817</v>
      </c>
      <c r="J36" s="94">
        <v>121162830</v>
      </c>
      <c r="K36" s="94">
        <v>380291400</v>
      </c>
      <c r="L36" s="92">
        <f t="shared" si="2"/>
        <v>0.3186052327241689</v>
      </c>
      <c r="M36" s="94">
        <v>121162830</v>
      </c>
      <c r="N36" s="94">
        <v>453706770</v>
      </c>
      <c r="O36" s="92">
        <f t="shared" si="3"/>
        <v>0.26705096333475475</v>
      </c>
      <c r="P36" s="94">
        <v>15853000</v>
      </c>
      <c r="Q36" s="94">
        <v>68288000</v>
      </c>
      <c r="R36" s="92">
        <f t="shared" si="4"/>
        <v>0.23214913308341142</v>
      </c>
      <c r="S36" s="95">
        <v>9650000</v>
      </c>
      <c r="T36" s="96">
        <v>68288000</v>
      </c>
      <c r="U36" s="92">
        <f t="shared" si="5"/>
        <v>0.14131326148078727</v>
      </c>
      <c r="V36" s="95">
        <v>9650000</v>
      </c>
      <c r="W36" s="96">
        <v>532345404</v>
      </c>
      <c r="X36" s="92">
        <f t="shared" si="6"/>
        <v>0.018127328474127298</v>
      </c>
      <c r="Y36" s="95">
        <v>53601000</v>
      </c>
      <c r="Z36" s="95">
        <v>68288000</v>
      </c>
      <c r="AA36" s="92">
        <f t="shared" si="7"/>
        <v>0.7849256091846298</v>
      </c>
      <c r="AB36" s="94">
        <v>54545020</v>
      </c>
      <c r="AC36" s="95">
        <v>217784000</v>
      </c>
      <c r="AD36" s="92">
        <f t="shared" si="8"/>
        <v>0.25045467068287847</v>
      </c>
      <c r="AE36" s="94">
        <v>24290000</v>
      </c>
      <c r="AF36" s="95">
        <v>472627990</v>
      </c>
      <c r="AG36" s="92">
        <f t="shared" si="9"/>
        <v>0.05139348602692786</v>
      </c>
    </row>
    <row r="37" spans="1:33" s="12" customFormat="1" ht="12.75">
      <c r="A37" s="24" t="s">
        <v>622</v>
      </c>
      <c r="B37" s="72" t="s">
        <v>590</v>
      </c>
      <c r="C37" s="26" t="s">
        <v>591</v>
      </c>
      <c r="D37" s="39">
        <v>70950282</v>
      </c>
      <c r="E37" s="40">
        <v>198811282</v>
      </c>
      <c r="F37" s="92">
        <f t="shared" si="0"/>
        <v>0.35687251390492014</v>
      </c>
      <c r="G37" s="93">
        <v>86988271</v>
      </c>
      <c r="H37" s="94">
        <v>210348286</v>
      </c>
      <c r="I37" s="92">
        <f t="shared" si="1"/>
        <v>0.41354399721612184</v>
      </c>
      <c r="J37" s="94">
        <v>86988271</v>
      </c>
      <c r="K37" s="94">
        <v>206464180</v>
      </c>
      <c r="L37" s="92">
        <f t="shared" si="2"/>
        <v>0.4213237908871166</v>
      </c>
      <c r="M37" s="94">
        <v>86988271</v>
      </c>
      <c r="N37" s="94">
        <v>70950282</v>
      </c>
      <c r="O37" s="92">
        <f t="shared" si="3"/>
        <v>1.2260454581420832</v>
      </c>
      <c r="P37" s="94">
        <v>28055000</v>
      </c>
      <c r="Q37" s="94">
        <v>41226000</v>
      </c>
      <c r="R37" s="92">
        <f t="shared" si="4"/>
        <v>0.6805171493717557</v>
      </c>
      <c r="S37" s="95">
        <v>15900000</v>
      </c>
      <c r="T37" s="96">
        <v>41226000</v>
      </c>
      <c r="U37" s="92">
        <f t="shared" si="5"/>
        <v>0.3856789404744579</v>
      </c>
      <c r="V37" s="95">
        <v>15900000</v>
      </c>
      <c r="W37" s="96">
        <v>0</v>
      </c>
      <c r="X37" s="92">
        <f t="shared" si="6"/>
        <v>0</v>
      </c>
      <c r="Y37" s="95">
        <v>34721000</v>
      </c>
      <c r="Z37" s="95">
        <v>41226000</v>
      </c>
      <c r="AA37" s="92">
        <f t="shared" si="7"/>
        <v>0.8422112259253869</v>
      </c>
      <c r="AB37" s="94">
        <v>0</v>
      </c>
      <c r="AC37" s="95">
        <v>7752850</v>
      </c>
      <c r="AD37" s="92">
        <f t="shared" si="8"/>
        <v>0</v>
      </c>
      <c r="AE37" s="94">
        <v>0</v>
      </c>
      <c r="AF37" s="95">
        <v>210348286</v>
      </c>
      <c r="AG37" s="92">
        <f t="shared" si="9"/>
        <v>0</v>
      </c>
    </row>
    <row r="38" spans="1:33" s="65" customFormat="1" ht="12.75">
      <c r="A38" s="73"/>
      <c r="B38" s="74" t="s">
        <v>683</v>
      </c>
      <c r="C38" s="20"/>
      <c r="D38" s="41">
        <f>SUM(N30:N37)</f>
        <v>2856906893</v>
      </c>
      <c r="E38" s="42">
        <f>SUM(E30:E37)</f>
        <v>3388673164</v>
      </c>
      <c r="F38" s="97">
        <f t="shared" si="0"/>
        <v>0.8430753733793844</v>
      </c>
      <c r="G38" s="98">
        <f>SUM(G30:G37)</f>
        <v>873533226</v>
      </c>
      <c r="H38" s="99">
        <f>SUM(H30:H37)</f>
        <v>3190519408</v>
      </c>
      <c r="I38" s="97">
        <f t="shared" si="1"/>
        <v>0.2737902875029306</v>
      </c>
      <c r="J38" s="99">
        <f>SUM(J30:J37)</f>
        <v>873533226</v>
      </c>
      <c r="K38" s="99">
        <f>SUM(K30:K37)</f>
        <v>2558189752</v>
      </c>
      <c r="L38" s="97">
        <f t="shared" si="2"/>
        <v>0.3414653761774588</v>
      </c>
      <c r="M38" s="99">
        <f>SUM(M30:M37)</f>
        <v>873533226</v>
      </c>
      <c r="N38" s="99">
        <f>SUM(N30:N37)</f>
        <v>2856906893</v>
      </c>
      <c r="O38" s="97">
        <f t="shared" si="3"/>
        <v>0.30576188119407505</v>
      </c>
      <c r="P38" s="99">
        <f>SUM(P30:P37)</f>
        <v>486662083</v>
      </c>
      <c r="Q38" s="99">
        <f>SUM(Q30:Q37)</f>
        <v>780685142</v>
      </c>
      <c r="R38" s="97">
        <f t="shared" si="4"/>
        <v>0.623378180034583</v>
      </c>
      <c r="S38" s="102">
        <f>SUM(S30:S37)</f>
        <v>130356240</v>
      </c>
      <c r="T38" s="103">
        <f>SUM(T30:T37)</f>
        <v>780685142</v>
      </c>
      <c r="U38" s="97">
        <f t="shared" si="5"/>
        <v>0.16697671441017384</v>
      </c>
      <c r="V38" s="102">
        <f>SUM(V30:V37)</f>
        <v>130356240</v>
      </c>
      <c r="W38" s="103">
        <f>SUM(W30:W37)</f>
        <v>2265859701</v>
      </c>
      <c r="X38" s="97">
        <f t="shared" si="6"/>
        <v>0.05753058759219267</v>
      </c>
      <c r="Y38" s="102">
        <f>SUM(Y30:Y37)</f>
        <v>646782868</v>
      </c>
      <c r="Z38" s="102">
        <f>SUM(Z30:Z37)</f>
        <v>780685142</v>
      </c>
      <c r="AA38" s="97">
        <f t="shared" si="7"/>
        <v>0.8284810779708678</v>
      </c>
      <c r="AB38" s="99">
        <f>SUM(AB30:AB37)</f>
        <v>121409625</v>
      </c>
      <c r="AC38" s="102">
        <f>SUM(AC30:AC37)</f>
        <v>1648163684</v>
      </c>
      <c r="AD38" s="97">
        <f t="shared" si="8"/>
        <v>0.07366357248288939</v>
      </c>
      <c r="AE38" s="99">
        <f>SUM(AE30:AE37)</f>
        <v>176895245</v>
      </c>
      <c r="AF38" s="102">
        <f>SUM(AF30:AF37)</f>
        <v>3190519408</v>
      </c>
      <c r="AG38" s="97">
        <f t="shared" si="9"/>
        <v>0.05544402725037428</v>
      </c>
    </row>
    <row r="39" spans="1:33" s="12" customFormat="1" ht="12.75">
      <c r="A39" s="24" t="s">
        <v>621</v>
      </c>
      <c r="B39" s="72" t="s">
        <v>519</v>
      </c>
      <c r="C39" s="26" t="s">
        <v>520</v>
      </c>
      <c r="D39" s="39">
        <v>26115091</v>
      </c>
      <c r="E39" s="40">
        <v>32777101</v>
      </c>
      <c r="F39" s="92">
        <f t="shared" si="0"/>
        <v>0.7967480406519173</v>
      </c>
      <c r="G39" s="93">
        <v>8016931</v>
      </c>
      <c r="H39" s="94">
        <v>32777260</v>
      </c>
      <c r="I39" s="92">
        <f t="shared" si="1"/>
        <v>0.24458819925765607</v>
      </c>
      <c r="J39" s="94">
        <v>8016931</v>
      </c>
      <c r="K39" s="94">
        <v>29527260</v>
      </c>
      <c r="L39" s="92">
        <f t="shared" si="2"/>
        <v>0.2715094797146772</v>
      </c>
      <c r="M39" s="94">
        <v>8016931</v>
      </c>
      <c r="N39" s="94">
        <v>26115091</v>
      </c>
      <c r="O39" s="92">
        <f t="shared" si="3"/>
        <v>0.3069846090139988</v>
      </c>
      <c r="P39" s="94">
        <v>1772430</v>
      </c>
      <c r="Q39" s="94">
        <v>13616351</v>
      </c>
      <c r="R39" s="92">
        <f t="shared" si="4"/>
        <v>0.13016923550222817</v>
      </c>
      <c r="S39" s="95">
        <v>0</v>
      </c>
      <c r="T39" s="96">
        <v>13616351</v>
      </c>
      <c r="U39" s="92">
        <f t="shared" si="5"/>
        <v>0</v>
      </c>
      <c r="V39" s="95">
        <v>0</v>
      </c>
      <c r="W39" s="96">
        <v>0</v>
      </c>
      <c r="X39" s="92">
        <f t="shared" si="6"/>
        <v>0</v>
      </c>
      <c r="Y39" s="95">
        <v>11713052</v>
      </c>
      <c r="Z39" s="95">
        <v>13616351</v>
      </c>
      <c r="AA39" s="92">
        <f t="shared" si="7"/>
        <v>0.8602195992156783</v>
      </c>
      <c r="AB39" s="94">
        <v>0</v>
      </c>
      <c r="AC39" s="95">
        <v>7320666</v>
      </c>
      <c r="AD39" s="92">
        <f t="shared" si="8"/>
        <v>0</v>
      </c>
      <c r="AE39" s="94">
        <v>0</v>
      </c>
      <c r="AF39" s="95">
        <v>32777260</v>
      </c>
      <c r="AG39" s="92">
        <f t="shared" si="9"/>
        <v>0</v>
      </c>
    </row>
    <row r="40" spans="1:33" s="12" customFormat="1" ht="12.75">
      <c r="A40" s="24" t="s">
        <v>621</v>
      </c>
      <c r="B40" s="72" t="s">
        <v>521</v>
      </c>
      <c r="C40" s="26" t="s">
        <v>522</v>
      </c>
      <c r="D40" s="39">
        <v>18402482</v>
      </c>
      <c r="E40" s="40">
        <v>37665965</v>
      </c>
      <c r="F40" s="92">
        <f t="shared" si="0"/>
        <v>0.48857057027478257</v>
      </c>
      <c r="G40" s="93">
        <v>9706784</v>
      </c>
      <c r="H40" s="94">
        <v>25980432</v>
      </c>
      <c r="I40" s="92">
        <f t="shared" si="1"/>
        <v>0.3736190375895212</v>
      </c>
      <c r="J40" s="94">
        <v>9706784</v>
      </c>
      <c r="K40" s="94">
        <v>20405972</v>
      </c>
      <c r="L40" s="92">
        <f t="shared" si="2"/>
        <v>0.47568349108780505</v>
      </c>
      <c r="M40" s="94">
        <v>9706784</v>
      </c>
      <c r="N40" s="94">
        <v>18402482</v>
      </c>
      <c r="O40" s="92">
        <f t="shared" si="3"/>
        <v>0.5274714573827596</v>
      </c>
      <c r="P40" s="94">
        <v>3550000</v>
      </c>
      <c r="Q40" s="94">
        <v>13346000</v>
      </c>
      <c r="R40" s="92">
        <f t="shared" si="4"/>
        <v>0.26599730256256554</v>
      </c>
      <c r="S40" s="95">
        <v>0</v>
      </c>
      <c r="T40" s="96">
        <v>13346000</v>
      </c>
      <c r="U40" s="92">
        <f t="shared" si="5"/>
        <v>0</v>
      </c>
      <c r="V40" s="95">
        <v>0</v>
      </c>
      <c r="W40" s="96">
        <v>0</v>
      </c>
      <c r="X40" s="92">
        <f t="shared" si="6"/>
        <v>0</v>
      </c>
      <c r="Y40" s="95">
        <v>8596000</v>
      </c>
      <c r="Z40" s="95">
        <v>13346000</v>
      </c>
      <c r="AA40" s="92">
        <f t="shared" si="7"/>
        <v>0.644088116289525</v>
      </c>
      <c r="AB40" s="94">
        <v>0</v>
      </c>
      <c r="AC40" s="95">
        <v>12143312</v>
      </c>
      <c r="AD40" s="92">
        <f t="shared" si="8"/>
        <v>0</v>
      </c>
      <c r="AE40" s="94">
        <v>0</v>
      </c>
      <c r="AF40" s="95">
        <v>25980432</v>
      </c>
      <c r="AG40" s="92">
        <f t="shared" si="9"/>
        <v>0</v>
      </c>
    </row>
    <row r="41" spans="1:33" s="12" customFormat="1" ht="12.75">
      <c r="A41" s="24" t="s">
        <v>621</v>
      </c>
      <c r="B41" s="72" t="s">
        <v>523</v>
      </c>
      <c r="C41" s="26" t="s">
        <v>524</v>
      </c>
      <c r="D41" s="39">
        <v>156942480</v>
      </c>
      <c r="E41" s="40">
        <v>201227480</v>
      </c>
      <c r="F41" s="92">
        <f t="shared" si="0"/>
        <v>0.7799256841063656</v>
      </c>
      <c r="G41" s="93">
        <v>49988073</v>
      </c>
      <c r="H41" s="94">
        <v>166967428</v>
      </c>
      <c r="I41" s="92">
        <f t="shared" si="1"/>
        <v>0.2993881716857973</v>
      </c>
      <c r="J41" s="94">
        <v>49988073</v>
      </c>
      <c r="K41" s="94">
        <v>140596428</v>
      </c>
      <c r="L41" s="92">
        <f t="shared" si="2"/>
        <v>0.3555429800819691</v>
      </c>
      <c r="M41" s="94">
        <v>49988073</v>
      </c>
      <c r="N41" s="94">
        <v>156942480</v>
      </c>
      <c r="O41" s="92">
        <f t="shared" si="3"/>
        <v>0.3185120625085063</v>
      </c>
      <c r="P41" s="94">
        <v>6140800</v>
      </c>
      <c r="Q41" s="94">
        <v>50147800</v>
      </c>
      <c r="R41" s="92">
        <f t="shared" si="4"/>
        <v>0.12245402589944125</v>
      </c>
      <c r="S41" s="95">
        <v>3725000</v>
      </c>
      <c r="T41" s="96">
        <v>50147800</v>
      </c>
      <c r="U41" s="92">
        <f t="shared" si="5"/>
        <v>0.07428042705761768</v>
      </c>
      <c r="V41" s="95">
        <v>3725000</v>
      </c>
      <c r="W41" s="96">
        <v>193316923</v>
      </c>
      <c r="X41" s="92">
        <f t="shared" si="6"/>
        <v>0.01926887694151846</v>
      </c>
      <c r="Y41" s="95">
        <v>46351000</v>
      </c>
      <c r="Z41" s="95">
        <v>50147800</v>
      </c>
      <c r="AA41" s="92">
        <f t="shared" si="7"/>
        <v>0.9242878052476878</v>
      </c>
      <c r="AB41" s="94">
        <v>23612470</v>
      </c>
      <c r="AC41" s="95">
        <v>71824980</v>
      </c>
      <c r="AD41" s="92">
        <f t="shared" si="8"/>
        <v>0.32875010894538365</v>
      </c>
      <c r="AE41" s="94">
        <v>11219342</v>
      </c>
      <c r="AF41" s="95">
        <v>166967428</v>
      </c>
      <c r="AG41" s="92">
        <f t="shared" si="9"/>
        <v>0.06719479442421548</v>
      </c>
    </row>
    <row r="42" spans="1:33" s="12" customFormat="1" ht="12.75">
      <c r="A42" s="24" t="s">
        <v>622</v>
      </c>
      <c r="B42" s="72" t="s">
        <v>608</v>
      </c>
      <c r="C42" s="26" t="s">
        <v>609</v>
      </c>
      <c r="D42" s="39">
        <v>37633431</v>
      </c>
      <c r="E42" s="40">
        <v>64193186</v>
      </c>
      <c r="F42" s="92">
        <f t="shared" si="0"/>
        <v>0.586252737167462</v>
      </c>
      <c r="G42" s="93">
        <v>13084143</v>
      </c>
      <c r="H42" s="94">
        <v>55206082</v>
      </c>
      <c r="I42" s="92">
        <f t="shared" si="1"/>
        <v>0.23700546255030377</v>
      </c>
      <c r="J42" s="94">
        <v>13084143</v>
      </c>
      <c r="K42" s="94">
        <v>53692882</v>
      </c>
      <c r="L42" s="92">
        <f t="shared" si="2"/>
        <v>0.24368487055695762</v>
      </c>
      <c r="M42" s="94">
        <v>13084143</v>
      </c>
      <c r="N42" s="94">
        <v>37633431</v>
      </c>
      <c r="O42" s="92">
        <f t="shared" si="3"/>
        <v>0.3476734024064933</v>
      </c>
      <c r="P42" s="94">
        <v>343400</v>
      </c>
      <c r="Q42" s="94">
        <v>9628400</v>
      </c>
      <c r="R42" s="92">
        <f t="shared" si="4"/>
        <v>0.035665323418221095</v>
      </c>
      <c r="S42" s="95">
        <v>0</v>
      </c>
      <c r="T42" s="96">
        <v>9628400</v>
      </c>
      <c r="U42" s="92">
        <f t="shared" si="5"/>
        <v>0</v>
      </c>
      <c r="V42" s="95">
        <v>0</v>
      </c>
      <c r="W42" s="96">
        <v>0</v>
      </c>
      <c r="X42" s="92">
        <f t="shared" si="6"/>
        <v>0</v>
      </c>
      <c r="Y42" s="95">
        <v>7561000</v>
      </c>
      <c r="Z42" s="95">
        <v>9628400</v>
      </c>
      <c r="AA42" s="92">
        <f t="shared" si="7"/>
        <v>0.7852810435794109</v>
      </c>
      <c r="AB42" s="94">
        <v>0</v>
      </c>
      <c r="AC42" s="95">
        <v>4150399</v>
      </c>
      <c r="AD42" s="92">
        <f t="shared" si="8"/>
        <v>0</v>
      </c>
      <c r="AE42" s="94">
        <v>0</v>
      </c>
      <c r="AF42" s="95">
        <v>55206082</v>
      </c>
      <c r="AG42" s="92">
        <f t="shared" si="9"/>
        <v>0</v>
      </c>
    </row>
    <row r="43" spans="1:33" s="65" customFormat="1" ht="12.75">
      <c r="A43" s="73"/>
      <c r="B43" s="74" t="s">
        <v>684</v>
      </c>
      <c r="C43" s="20"/>
      <c r="D43" s="41">
        <f>SUM(N39:N42)</f>
        <v>239093484</v>
      </c>
      <c r="E43" s="42">
        <f>SUM(E39:E42)</f>
        <v>335863732</v>
      </c>
      <c r="F43" s="97">
        <f t="shared" si="0"/>
        <v>0.7118764582774302</v>
      </c>
      <c r="G43" s="98">
        <f>SUM(G39:G42)</f>
        <v>80795931</v>
      </c>
      <c r="H43" s="99">
        <f>SUM(H39:H42)</f>
        <v>280931202</v>
      </c>
      <c r="I43" s="97">
        <f t="shared" si="1"/>
        <v>0.2876004175570359</v>
      </c>
      <c r="J43" s="99">
        <f>SUM(J39:J42)</f>
        <v>80795931</v>
      </c>
      <c r="K43" s="99">
        <f>SUM(K39:K42)</f>
        <v>244222542</v>
      </c>
      <c r="L43" s="97">
        <f t="shared" si="2"/>
        <v>0.33082912960589855</v>
      </c>
      <c r="M43" s="99">
        <f>SUM(M39:M42)</f>
        <v>80795931</v>
      </c>
      <c r="N43" s="99">
        <f>SUM(N39:N42)</f>
        <v>239093484</v>
      </c>
      <c r="O43" s="97">
        <f t="shared" si="3"/>
        <v>0.33792611010678986</v>
      </c>
      <c r="P43" s="99">
        <f>SUM(P39:P42)</f>
        <v>11806630</v>
      </c>
      <c r="Q43" s="99">
        <f>SUM(Q39:Q42)</f>
        <v>86738551</v>
      </c>
      <c r="R43" s="97">
        <f t="shared" si="4"/>
        <v>0.13611744563268066</v>
      </c>
      <c r="S43" s="102">
        <f>SUM(S39:S42)</f>
        <v>3725000</v>
      </c>
      <c r="T43" s="103">
        <f>SUM(T39:T42)</f>
        <v>86738551</v>
      </c>
      <c r="U43" s="97">
        <f t="shared" si="5"/>
        <v>0.042945149037594596</v>
      </c>
      <c r="V43" s="102">
        <f>SUM(V39:V42)</f>
        <v>3725000</v>
      </c>
      <c r="W43" s="103">
        <f>SUM(W39:W42)</f>
        <v>193316923</v>
      </c>
      <c r="X43" s="97">
        <f t="shared" si="6"/>
        <v>0.01926887694151846</v>
      </c>
      <c r="Y43" s="102">
        <f>SUM(Y39:Y42)</f>
        <v>74221052</v>
      </c>
      <c r="Z43" s="102">
        <f>SUM(Z39:Z42)</f>
        <v>86738551</v>
      </c>
      <c r="AA43" s="97">
        <f t="shared" si="7"/>
        <v>0.8556870174139755</v>
      </c>
      <c r="AB43" s="99">
        <f>SUM(AB39:AB42)</f>
        <v>23612470</v>
      </c>
      <c r="AC43" s="102">
        <f>SUM(AC39:AC42)</f>
        <v>95439357</v>
      </c>
      <c r="AD43" s="97">
        <f t="shared" si="8"/>
        <v>0.2474081002033574</v>
      </c>
      <c r="AE43" s="99">
        <f>SUM(AE39:AE42)</f>
        <v>11219342</v>
      </c>
      <c r="AF43" s="102">
        <f>SUM(AF39:AF42)</f>
        <v>280931202</v>
      </c>
      <c r="AG43" s="97">
        <f t="shared" si="9"/>
        <v>0.039936261690148606</v>
      </c>
    </row>
    <row r="44" spans="1:33" s="65" customFormat="1" ht="12.75">
      <c r="A44" s="73"/>
      <c r="B44" s="74" t="s">
        <v>685</v>
      </c>
      <c r="C44" s="20"/>
      <c r="D44" s="41">
        <f>SUM(N8,N10:N15,N17:N22,N24:N28,N30:N37,N39:N42)</f>
        <v>35463283696</v>
      </c>
      <c r="E44" s="42">
        <f>SUM(E8,E10:E15,E17:E22,E24:E28,E30:E37,E39:E42)</f>
        <v>38765163186</v>
      </c>
      <c r="F44" s="97">
        <f t="shared" si="0"/>
        <v>0.9148235369432813</v>
      </c>
      <c r="G44" s="98">
        <f>SUM(G8,G10:G15,G17:G22,G24:G28,G30:G37,G39:G42)</f>
        <v>9080357686</v>
      </c>
      <c r="H44" s="99">
        <f>SUM(H8,H10:H15,H17:H22,H24:H28,H30:H37,H39:H42)</f>
        <v>36699915906</v>
      </c>
      <c r="I44" s="97">
        <f t="shared" si="1"/>
        <v>0.24742175729387625</v>
      </c>
      <c r="J44" s="99">
        <f>SUM(J8,J10:J15,J17:J22,J24:J28,J30:J37,J39:J42)</f>
        <v>9080357686</v>
      </c>
      <c r="K44" s="99">
        <f>SUM(K8,K10:K15,K17:K22,K24:K28,K30:K37,K39:K42)</f>
        <v>29928597216</v>
      </c>
      <c r="L44" s="97">
        <f t="shared" si="2"/>
        <v>0.3034007113820085</v>
      </c>
      <c r="M44" s="99">
        <f>SUM(M8,M10:M15,M17:M22,M24:M28,M30:M37,M39:M42)</f>
        <v>9080357686</v>
      </c>
      <c r="N44" s="99">
        <f>SUM(N8,N10:N15,N17:N22,N24:N28,N30:N37,N39:N42)</f>
        <v>35463283696</v>
      </c>
      <c r="O44" s="97">
        <f t="shared" si="3"/>
        <v>0.2560495458863613</v>
      </c>
      <c r="P44" s="99">
        <f>SUM(P8,P10:P15,P17:P22,P24:P28,P30:P37,P39:P42)</f>
        <v>3597611544</v>
      </c>
      <c r="Q44" s="99">
        <f>SUM(Q8,Q10:Q15,Q17:Q22,Q24:Q28,Q30:Q37,Q39:Q42)</f>
        <v>6058267287</v>
      </c>
      <c r="R44" s="97">
        <f t="shared" si="4"/>
        <v>0.5938350643128367</v>
      </c>
      <c r="S44" s="102">
        <f>SUM(S8,S10:S15,S17:S22,S24:S28,S30:S37,S39:S42)</f>
        <v>1759091949</v>
      </c>
      <c r="T44" s="103">
        <f>SUM(T8,T10:T15,T17:T22,T24:T28,T30:T37,T39:T42)</f>
        <v>6058267287</v>
      </c>
      <c r="U44" s="97">
        <f t="shared" si="5"/>
        <v>0.2903622216825443</v>
      </c>
      <c r="V44" s="102">
        <f>SUM(V8,V10:V15,V17:V22,V24:V28,V30:V37,V39:V42)</f>
        <v>1759091949</v>
      </c>
      <c r="W44" s="103">
        <f>SUM(W8,W10:W15,W17:W22,W24:W28,W30:W37,W39:W42)</f>
        <v>15082184627</v>
      </c>
      <c r="X44" s="97">
        <f t="shared" si="6"/>
        <v>0.11663376311220115</v>
      </c>
      <c r="Y44" s="102">
        <f>SUM(Y8,Y10:Y15,Y17:Y22,Y24:Y28,Y30:Y37,Y39:Y42)</f>
        <v>4631466874</v>
      </c>
      <c r="Z44" s="102">
        <f>SUM(Z8,Z10:Z15,Z17:Z22,Z24:Z28,Z30:Z37,Z39:Z42)</f>
        <v>6058067288</v>
      </c>
      <c r="AA44" s="97">
        <f t="shared" si="7"/>
        <v>0.7645122864802356</v>
      </c>
      <c r="AB44" s="99">
        <f>SUM(AB8,AB10:AB15,AB17:AB22,AB24:AB28,AB30:AB37,AB39:AB42)</f>
        <v>487925027</v>
      </c>
      <c r="AC44" s="102">
        <f>SUM(AC8,AC10:AC15,AC17:AC22,AC24:AC28,AC30:AC37,AC39:AC42)</f>
        <v>15655564981</v>
      </c>
      <c r="AD44" s="97">
        <f t="shared" si="8"/>
        <v>0.031166235622422985</v>
      </c>
      <c r="AE44" s="99">
        <f>SUM(AE8,AE10:AE15,AE17:AE22,AE24:AE28,AE30:AE37,AE39:AE42)</f>
        <v>643450449</v>
      </c>
      <c r="AF44" s="102">
        <f>SUM(AF8,AF10:AF15,AF17:AF22,AF24:AF28,AF30:AF37,AF39:AF42)</f>
        <v>36699915906</v>
      </c>
      <c r="AG44" s="97">
        <f t="shared" si="9"/>
        <v>0.01753274995637806</v>
      </c>
    </row>
    <row r="45" spans="1:33" s="12" customFormat="1" ht="12.75">
      <c r="A45" s="75"/>
      <c r="B45" s="76"/>
      <c r="C45" s="77"/>
      <c r="D45" s="78"/>
      <c r="E45" s="79"/>
      <c r="F45" s="80"/>
      <c r="G45" s="81"/>
      <c r="H45" s="79"/>
      <c r="I45" s="80"/>
      <c r="J45" s="79"/>
      <c r="K45" s="79"/>
      <c r="L45" s="80"/>
      <c r="M45" s="79"/>
      <c r="N45" s="79"/>
      <c r="O45" s="80"/>
      <c r="P45" s="79"/>
      <c r="Q45" s="79"/>
      <c r="R45" s="80"/>
      <c r="S45" s="79"/>
      <c r="T45" s="81"/>
      <c r="U45" s="80"/>
      <c r="V45" s="79"/>
      <c r="W45" s="81"/>
      <c r="X45" s="80"/>
      <c r="Y45" s="79"/>
      <c r="Z45" s="79"/>
      <c r="AA45" s="80"/>
      <c r="AB45" s="79"/>
      <c r="AC45" s="79"/>
      <c r="AD45" s="80"/>
      <c r="AE45" s="79"/>
      <c r="AF45" s="79"/>
      <c r="AG45" s="80"/>
    </row>
    <row r="46" spans="1:33" s="12" customFormat="1" ht="13.5" customHeight="1">
      <c r="A46" s="36"/>
      <c r="B46" s="112" t="s">
        <v>46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</row>
    <row r="47" spans="1:33" s="12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s="12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46:AG46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7" ht="15.75" customHeight="1">
      <c r="A2" s="4"/>
      <c r="B2" s="109" t="s">
        <v>691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2"/>
      <c r="AI2" s="2"/>
      <c r="AJ2" s="2"/>
      <c r="AK2" s="2"/>
    </row>
    <row r="3" spans="1:33" ht="16.5">
      <c r="A3" s="5"/>
      <c r="B3" s="59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7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14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21" t="s">
        <v>47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23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/>
      <c r="B8" s="25" t="s">
        <v>48</v>
      </c>
      <c r="C8" s="26" t="s">
        <v>49</v>
      </c>
      <c r="D8" s="39">
        <v>27164386838</v>
      </c>
      <c r="E8" s="40">
        <v>28642669002</v>
      </c>
      <c r="F8" s="92">
        <f>IF($E8=0,0,$N8/$E8)</f>
        <v>0.9483888123730098</v>
      </c>
      <c r="G8" s="93">
        <v>6191537913</v>
      </c>
      <c r="H8" s="94">
        <v>26976064326</v>
      </c>
      <c r="I8" s="92">
        <f>IF($AF8=0,0,$M8/$AF8)</f>
        <v>0.22951968968403177</v>
      </c>
      <c r="J8" s="94">
        <v>6191537913</v>
      </c>
      <c r="K8" s="94">
        <v>22237071844</v>
      </c>
      <c r="L8" s="92">
        <f>IF($K8=0,0,$M8/$K8)</f>
        <v>0.27843314787286616</v>
      </c>
      <c r="M8" s="94">
        <v>6191537913</v>
      </c>
      <c r="N8" s="94">
        <v>27164386838</v>
      </c>
      <c r="O8" s="92">
        <f>IF($N8=0,0,$M8/$N8)</f>
        <v>0.22792849880707475</v>
      </c>
      <c r="P8" s="94">
        <v>1971564154</v>
      </c>
      <c r="Q8" s="94">
        <v>3607364264</v>
      </c>
      <c r="R8" s="92">
        <f>IF($T8=0,0,$P8/$T8)</f>
        <v>0.5465386941028919</v>
      </c>
      <c r="S8" s="95">
        <v>1115876833</v>
      </c>
      <c r="T8" s="96">
        <v>3607364264</v>
      </c>
      <c r="U8" s="92">
        <f>IF($T8=0,0,$V8/$T8)</f>
        <v>0.3093330064102448</v>
      </c>
      <c r="V8" s="95">
        <v>1115876833</v>
      </c>
      <c r="W8" s="96">
        <v>23415609</v>
      </c>
      <c r="X8" s="92">
        <v>0</v>
      </c>
      <c r="Y8" s="95">
        <v>2709800720</v>
      </c>
      <c r="Z8" s="95">
        <v>3607364265</v>
      </c>
      <c r="AA8" s="92">
        <f>IF($Z8=0,0,$Y8/$Z8)</f>
        <v>0.7511857746919273</v>
      </c>
      <c r="AB8" s="95">
        <v>3168812</v>
      </c>
      <c r="AC8" s="95">
        <v>10611556280</v>
      </c>
      <c r="AD8" s="92">
        <f>IF($AC8=0,0,$AB8/$AC8)</f>
        <v>0.0002986189693939973</v>
      </c>
      <c r="AE8" s="94">
        <v>2383169</v>
      </c>
      <c r="AF8" s="95">
        <v>26976064326</v>
      </c>
      <c r="AG8" s="92">
        <f>IF($AF8=0,0,$AE8/$AF8)</f>
        <v>8.834383589836937E-05</v>
      </c>
    </row>
    <row r="9" spans="1:33" s="12" customFormat="1" ht="12.75">
      <c r="A9" s="24"/>
      <c r="B9" s="25" t="s">
        <v>50</v>
      </c>
      <c r="C9" s="26" t="s">
        <v>51</v>
      </c>
      <c r="D9" s="39">
        <v>16848401072</v>
      </c>
      <c r="E9" s="40">
        <v>19653811779</v>
      </c>
      <c r="F9" s="92">
        <f>IF($E9=0,0,$N9/$E9)</f>
        <v>0.8572586967583781</v>
      </c>
      <c r="G9" s="93">
        <v>4734198216</v>
      </c>
      <c r="H9" s="94">
        <v>20206393046</v>
      </c>
      <c r="I9" s="92">
        <f>IF($AF9=0,0,$M9/$AF9)</f>
        <v>0.23429209781392274</v>
      </c>
      <c r="J9" s="94">
        <v>4734198216</v>
      </c>
      <c r="K9" s="94">
        <v>13597633492</v>
      </c>
      <c r="L9" s="92">
        <f>IF($K9=0,0,$M9/$K9)</f>
        <v>0.3481633931952429</v>
      </c>
      <c r="M9" s="94">
        <v>4734198216</v>
      </c>
      <c r="N9" s="94">
        <v>16848401072</v>
      </c>
      <c r="O9" s="92">
        <f>IF($N9=0,0,$M9/$N9)</f>
        <v>0.2809879819318679</v>
      </c>
      <c r="P9" s="94">
        <v>1477693181</v>
      </c>
      <c r="Q9" s="94">
        <v>2160091107</v>
      </c>
      <c r="R9" s="92">
        <f>IF($T9=0,0,$P9/$T9)</f>
        <v>0.6840883591490107</v>
      </c>
      <c r="S9" s="95">
        <v>1032681800</v>
      </c>
      <c r="T9" s="96">
        <v>2160091107</v>
      </c>
      <c r="U9" s="92">
        <f>IF($T9=0,0,$V9/$T9)</f>
        <v>0.47807326119416316</v>
      </c>
      <c r="V9" s="95">
        <v>1032681800</v>
      </c>
      <c r="W9" s="96">
        <v>236178</v>
      </c>
      <c r="X9" s="92">
        <v>0</v>
      </c>
      <c r="Y9" s="95">
        <v>1415650036</v>
      </c>
      <c r="Z9" s="95">
        <v>2160091107</v>
      </c>
      <c r="AA9" s="92">
        <f>IF($Z9=0,0,$Y9/$Z9)</f>
        <v>0.655365892397982</v>
      </c>
      <c r="AB9" s="95">
        <v>3531981</v>
      </c>
      <c r="AC9" s="95">
        <v>11627164933</v>
      </c>
      <c r="AD9" s="92">
        <f>IF($AC9=0,0,$AB9/$AC9)</f>
        <v>0.00030376975129815163</v>
      </c>
      <c r="AE9" s="94">
        <v>5945543</v>
      </c>
      <c r="AF9" s="95">
        <v>20206393046</v>
      </c>
      <c r="AG9" s="92">
        <f>IF($AF9=0,0,$AE9/$AF9)</f>
        <v>0.0002942406884031667</v>
      </c>
    </row>
    <row r="10" spans="1:33" s="12" customFormat="1" ht="12.75">
      <c r="A10" s="24"/>
      <c r="B10" s="25" t="s">
        <v>52</v>
      </c>
      <c r="C10" s="26" t="s">
        <v>53</v>
      </c>
      <c r="D10" s="39">
        <v>21032202793</v>
      </c>
      <c r="E10" s="40">
        <v>22627601037</v>
      </c>
      <c r="F10" s="92">
        <f>IF($E10=0,0,$N10/$E10)</f>
        <v>0.9294932661491048</v>
      </c>
      <c r="G10" s="93">
        <v>5281956909</v>
      </c>
      <c r="H10" s="94">
        <v>20521587991</v>
      </c>
      <c r="I10" s="92">
        <f>IF($AF10=0,0,$M10/$AF10)</f>
        <v>0.25738538905061675</v>
      </c>
      <c r="J10" s="94">
        <v>5281956909</v>
      </c>
      <c r="K10" s="94">
        <v>14787480001</v>
      </c>
      <c r="L10" s="92">
        <f>IF($K10=0,0,$M10/$K10)</f>
        <v>0.3571911447145023</v>
      </c>
      <c r="M10" s="94">
        <v>5281956909</v>
      </c>
      <c r="N10" s="94">
        <v>21032202793</v>
      </c>
      <c r="O10" s="92">
        <f>IF($N10=0,0,$M10/$N10)</f>
        <v>0.2511366479766901</v>
      </c>
      <c r="P10" s="94">
        <v>2944582000</v>
      </c>
      <c r="Q10" s="94">
        <v>5370572000</v>
      </c>
      <c r="R10" s="92">
        <f>IF($T10=0,0,$P10/$T10)</f>
        <v>0.548280890750557</v>
      </c>
      <c r="S10" s="95">
        <v>0</v>
      </c>
      <c r="T10" s="96">
        <v>5370572000</v>
      </c>
      <c r="U10" s="92">
        <f>IF($T10=0,0,$V10/$T10)</f>
        <v>0</v>
      </c>
      <c r="V10" s="95">
        <v>0</v>
      </c>
      <c r="W10" s="96">
        <v>31316193000</v>
      </c>
      <c r="X10" s="92">
        <f>IF($W10=0,0,$V10/$W10)</f>
        <v>0</v>
      </c>
      <c r="Y10" s="95">
        <v>4811797000</v>
      </c>
      <c r="Z10" s="95">
        <v>5370572000</v>
      </c>
      <c r="AA10" s="92">
        <f>IF($Z10=0,0,$Y10/$Z10)</f>
        <v>0.8959561476878068</v>
      </c>
      <c r="AB10" s="95">
        <v>2859357000</v>
      </c>
      <c r="AC10" s="95">
        <v>10483983455</v>
      </c>
      <c r="AD10" s="92">
        <f>IF($AC10=0,0,$AB10/$AC10)</f>
        <v>0.27273574135948503</v>
      </c>
      <c r="AE10" s="94">
        <v>7142529000</v>
      </c>
      <c r="AF10" s="95">
        <v>20521587991</v>
      </c>
      <c r="AG10" s="92">
        <f>IF($AF10=0,0,$AE10/$AF10)</f>
        <v>0.3480495273139898</v>
      </c>
    </row>
    <row r="11" spans="1:33" s="12" customFormat="1" ht="12.75">
      <c r="A11" s="24"/>
      <c r="B11" s="25" t="s">
        <v>54</v>
      </c>
      <c r="C11" s="26" t="s">
        <v>55</v>
      </c>
      <c r="D11" s="39">
        <v>22803298775</v>
      </c>
      <c r="E11" s="40">
        <v>27124059775</v>
      </c>
      <c r="F11" s="92">
        <f>IF($E11=0,0,$N11/$E11)</f>
        <v>0.8407037502556161</v>
      </c>
      <c r="G11" s="93">
        <v>6389740533</v>
      </c>
      <c r="H11" s="94">
        <v>25034453556</v>
      </c>
      <c r="I11" s="92">
        <f>IF($AF11=0,0,$M11/$AF11)</f>
        <v>0.25523786723391745</v>
      </c>
      <c r="J11" s="94">
        <v>6389740533</v>
      </c>
      <c r="K11" s="94">
        <v>16499415741</v>
      </c>
      <c r="L11" s="92">
        <f>IF($K11=0,0,$M11/$K11)</f>
        <v>0.3872707151151965</v>
      </c>
      <c r="M11" s="94">
        <v>6389740533</v>
      </c>
      <c r="N11" s="94">
        <v>22803298775</v>
      </c>
      <c r="O11" s="92">
        <f>IF($N11=0,0,$M11/$N11)</f>
        <v>0.2802112359289561</v>
      </c>
      <c r="P11" s="94">
        <v>2175075260</v>
      </c>
      <c r="Q11" s="94">
        <v>3058761260</v>
      </c>
      <c r="R11" s="92">
        <f>IF($T11=0,0,$P11/$T11)</f>
        <v>0.7110967725542594</v>
      </c>
      <c r="S11" s="95">
        <v>1512000000</v>
      </c>
      <c r="T11" s="96">
        <v>3058761260</v>
      </c>
      <c r="U11" s="92">
        <f>IF($T11=0,0,$V11/$T11)</f>
        <v>0.4943177552863344</v>
      </c>
      <c r="V11" s="95">
        <v>1512000000</v>
      </c>
      <c r="W11" s="96">
        <v>36133517000</v>
      </c>
      <c r="X11" s="92">
        <f>IF($W11=0,0,$V11/$W11)</f>
        <v>0.041844805751956</v>
      </c>
      <c r="Y11" s="95">
        <v>2631227000</v>
      </c>
      <c r="Z11" s="95">
        <v>3058761260</v>
      </c>
      <c r="AA11" s="92">
        <f>IF($Z11=0,0,$Y11/$Z11)</f>
        <v>0.8602263388153412</v>
      </c>
      <c r="AB11" s="95">
        <v>2785655000</v>
      </c>
      <c r="AC11" s="95">
        <v>14788802634</v>
      </c>
      <c r="AD11" s="92">
        <f>IF($AC11=0,0,$AB11/$AC11)</f>
        <v>0.18836244346081657</v>
      </c>
      <c r="AE11" s="94">
        <v>6393458000</v>
      </c>
      <c r="AF11" s="95">
        <v>25034453556</v>
      </c>
      <c r="AG11" s="92">
        <f>IF($AF11=0,0,$AE11/$AF11)</f>
        <v>0.25538636126801667</v>
      </c>
    </row>
    <row r="12" spans="1:33" s="12" customFormat="1" ht="12.75">
      <c r="A12" s="24"/>
      <c r="B12" s="25" t="s">
        <v>56</v>
      </c>
      <c r="C12" s="26" t="s">
        <v>57</v>
      </c>
      <c r="D12" s="39">
        <v>5342492900</v>
      </c>
      <c r="E12" s="40">
        <v>6610800800</v>
      </c>
      <c r="F12" s="92">
        <f>IF($E12=0,0,$N12/$E12)</f>
        <v>0.8081461023602465</v>
      </c>
      <c r="G12" s="93">
        <v>1715592330</v>
      </c>
      <c r="H12" s="94">
        <v>5640299510</v>
      </c>
      <c r="I12" s="92">
        <f>IF($AF12=0,0,$M12/$AF12)</f>
        <v>0.3041668845702841</v>
      </c>
      <c r="J12" s="94">
        <v>1715592330</v>
      </c>
      <c r="K12" s="94">
        <v>3615596844</v>
      </c>
      <c r="L12" s="92">
        <f>IF($K12=0,0,$M12/$K12)</f>
        <v>0.4744976843441453</v>
      </c>
      <c r="M12" s="94">
        <v>1715592330</v>
      </c>
      <c r="N12" s="94">
        <v>5342492900</v>
      </c>
      <c r="O12" s="92">
        <f>IF($N12=0,0,$M12/$N12)</f>
        <v>0.3211220608266976</v>
      </c>
      <c r="P12" s="94">
        <v>1021395680</v>
      </c>
      <c r="Q12" s="94">
        <v>2183122880</v>
      </c>
      <c r="R12" s="92">
        <f>IF($T12=0,0,$P12/$T12)</f>
        <v>0.467859912677018</v>
      </c>
      <c r="S12" s="95">
        <v>470000000</v>
      </c>
      <c r="T12" s="96">
        <v>2183122880</v>
      </c>
      <c r="U12" s="92">
        <f>IF($T12=0,0,$V12/$T12)</f>
        <v>0.21528792735661312</v>
      </c>
      <c r="V12" s="95">
        <v>470000000</v>
      </c>
      <c r="W12" s="96">
        <v>10231789000</v>
      </c>
      <c r="X12" s="92">
        <f>IF($W12=0,0,$V12/$W12)</f>
        <v>0.045935270948218344</v>
      </c>
      <c r="Y12" s="95">
        <v>1620048510</v>
      </c>
      <c r="Z12" s="95">
        <v>2183122880</v>
      </c>
      <c r="AA12" s="92">
        <f>IF($Z12=0,0,$Y12/$Z12)</f>
        <v>0.7420784807129134</v>
      </c>
      <c r="AB12" s="95">
        <v>811110000</v>
      </c>
      <c r="AC12" s="95">
        <v>3003748380</v>
      </c>
      <c r="AD12" s="92">
        <f>IF($AC12=0,0,$AB12/$AC12)</f>
        <v>0.27003260506128013</v>
      </c>
      <c r="AE12" s="94">
        <v>1125762000</v>
      </c>
      <c r="AF12" s="95">
        <v>5640299510</v>
      </c>
      <c r="AG12" s="92">
        <f>IF($AF12=0,0,$AE12/$AF12)</f>
        <v>0.19959259220260805</v>
      </c>
    </row>
    <row r="13" spans="1:33" s="12" customFormat="1" ht="12.75">
      <c r="A13" s="24"/>
      <c r="B13" s="25" t="s">
        <v>58</v>
      </c>
      <c r="C13" s="26" t="s">
        <v>59</v>
      </c>
      <c r="D13" s="39">
        <v>14400772715</v>
      </c>
      <c r="E13" s="40">
        <v>16377286715</v>
      </c>
      <c r="F13" s="92">
        <f>IF($E13=0,0,$N13/$E13)</f>
        <v>0.8793137084063073</v>
      </c>
      <c r="G13" s="93">
        <v>4146517014</v>
      </c>
      <c r="H13" s="94">
        <v>14831720271</v>
      </c>
      <c r="I13" s="92">
        <f>IF($AF13=0,0,$M13/$AF13)</f>
        <v>0.279570875005481</v>
      </c>
      <c r="J13" s="94">
        <v>4146517014</v>
      </c>
      <c r="K13" s="94">
        <v>10347487140</v>
      </c>
      <c r="L13" s="92">
        <f>IF($K13=0,0,$M13/$K13)</f>
        <v>0.4007269550469816</v>
      </c>
      <c r="M13" s="94">
        <v>4146517014</v>
      </c>
      <c r="N13" s="94">
        <v>14400772715</v>
      </c>
      <c r="O13" s="92">
        <f>IF($N13=0,0,$M13/$N13)</f>
        <v>0.2879371194908828</v>
      </c>
      <c r="P13" s="94">
        <v>1869948947</v>
      </c>
      <c r="Q13" s="94">
        <v>3194974947</v>
      </c>
      <c r="R13" s="92">
        <f>IF($T13=0,0,$P13/$T13)</f>
        <v>0.5852781251871269</v>
      </c>
      <c r="S13" s="95">
        <v>1869948947</v>
      </c>
      <c r="T13" s="96">
        <v>3194974947</v>
      </c>
      <c r="U13" s="92">
        <f>IF($T13=0,0,$V13/$T13)</f>
        <v>0.5852781251871269</v>
      </c>
      <c r="V13" s="95">
        <v>1869948947</v>
      </c>
      <c r="W13" s="96">
        <v>18135178430</v>
      </c>
      <c r="X13" s="92">
        <f>IF($W13=0,0,$V13/$W13)</f>
        <v>0.10311169279187511</v>
      </c>
      <c r="Y13" s="95">
        <v>2732062907</v>
      </c>
      <c r="Z13" s="95">
        <v>3194974947</v>
      </c>
      <c r="AA13" s="92">
        <f>IF($Z13=0,0,$Y13/$Z13)</f>
        <v>0.8551124663951865</v>
      </c>
      <c r="AB13" s="95">
        <v>2775635794</v>
      </c>
      <c r="AC13" s="95">
        <v>8450826873</v>
      </c>
      <c r="AD13" s="92">
        <f>IF($AC13=0,0,$AB13/$AC13)</f>
        <v>0.3284454687940689</v>
      </c>
      <c r="AE13" s="94">
        <v>3032995287</v>
      </c>
      <c r="AF13" s="95">
        <v>14831720271</v>
      </c>
      <c r="AG13" s="92">
        <f>IF($AF13=0,0,$AE13/$AF13)</f>
        <v>0.20449383022213014</v>
      </c>
    </row>
    <row r="14" spans="1:33" s="12" customFormat="1" ht="12.75">
      <c r="A14" s="24"/>
      <c r="B14" s="60" t="s">
        <v>620</v>
      </c>
      <c r="C14" s="26"/>
      <c r="D14" s="41">
        <f>SUM(N8:N13)</f>
        <v>107591555093</v>
      </c>
      <c r="E14" s="42">
        <f>SUM(E8:E13)</f>
        <v>121036229108</v>
      </c>
      <c r="F14" s="97">
        <f>IF($E14=0,0,$N14/$E14)</f>
        <v>0.8889202504565522</v>
      </c>
      <c r="G14" s="98">
        <f>SUM(G8:G13)</f>
        <v>28459542915</v>
      </c>
      <c r="H14" s="99">
        <f>SUM(H8:H13)</f>
        <v>113210518700</v>
      </c>
      <c r="I14" s="97">
        <f>IF($AF14=0,0,$M14/$AF14)</f>
        <v>0.25138603057208675</v>
      </c>
      <c r="J14" s="99">
        <f>SUM(J8:J13)</f>
        <v>28459542915</v>
      </c>
      <c r="K14" s="99">
        <f>SUM(K8:K13)</f>
        <v>81084685062</v>
      </c>
      <c r="L14" s="97">
        <f>IF($K14=0,0,$M14/$K14)</f>
        <v>0.35098542829930096</v>
      </c>
      <c r="M14" s="99">
        <f>SUM(M8:M13)</f>
        <v>28459542915</v>
      </c>
      <c r="N14" s="99">
        <f>SUM(N8:N13)</f>
        <v>107591555093</v>
      </c>
      <c r="O14" s="97">
        <f>IF($N14=0,0,$M14/$N14)</f>
        <v>0.2645146535004549</v>
      </c>
      <c r="P14" s="99">
        <f>SUM(P8:P13)</f>
        <v>11460259222</v>
      </c>
      <c r="Q14" s="99">
        <f>SUM(Q8:Q13)</f>
        <v>19574886458</v>
      </c>
      <c r="R14" s="97">
        <f>IF($T14=0,0,$P14/$T14)</f>
        <v>0.5854572513914298</v>
      </c>
      <c r="S14" s="102">
        <f>SUM(S8:S13)</f>
        <v>6000507580</v>
      </c>
      <c r="T14" s="103">
        <f>SUM(T8:T13)</f>
        <v>19574886458</v>
      </c>
      <c r="U14" s="97">
        <f>IF($T14=0,0,$V14/$T14)</f>
        <v>0.3065411180225605</v>
      </c>
      <c r="V14" s="102">
        <f>SUM(V8:V13)</f>
        <v>6000507580</v>
      </c>
      <c r="W14" s="103">
        <f>SUM(W8:W13)</f>
        <v>95840329217</v>
      </c>
      <c r="X14" s="97">
        <f>IF($W14=0,0,$V14/$W14)</f>
        <v>0.06260942161846873</v>
      </c>
      <c r="Y14" s="102">
        <f>SUM(Y8:Y13)</f>
        <v>15920586173</v>
      </c>
      <c r="Z14" s="102">
        <f>SUM(Z8:Z13)</f>
        <v>19574886459</v>
      </c>
      <c r="AA14" s="97">
        <f>IF($Z14=0,0,$Y14/$Z14)</f>
        <v>0.8133169102332212</v>
      </c>
      <c r="AB14" s="102">
        <f>SUM(AB8:AB13)</f>
        <v>9238458587</v>
      </c>
      <c r="AC14" s="102">
        <f>SUM(AC8:AC13)</f>
        <v>58966082555</v>
      </c>
      <c r="AD14" s="97">
        <f>IF($AC14=0,0,$AB14/$AC14)</f>
        <v>0.15667411139925946</v>
      </c>
      <c r="AE14" s="99">
        <f>SUM(AE8:AE13)</f>
        <v>17703072999</v>
      </c>
      <c r="AF14" s="102">
        <f>SUM(AF8:AF13)</f>
        <v>113210518700</v>
      </c>
      <c r="AG14" s="97">
        <f>IF($AF14=0,0,$AE14/$AF14)</f>
        <v>0.15637304026414642</v>
      </c>
    </row>
    <row r="15" spans="1:33" s="12" customFormat="1" ht="12.75">
      <c r="A15" s="32"/>
      <c r="B15" s="61"/>
      <c r="C15" s="62"/>
      <c r="D15" s="56"/>
      <c r="E15" s="57"/>
      <c r="F15" s="55"/>
      <c r="G15" s="58"/>
      <c r="H15" s="57"/>
      <c r="I15" s="55"/>
      <c r="J15" s="57"/>
      <c r="K15" s="57"/>
      <c r="L15" s="55"/>
      <c r="M15" s="57"/>
      <c r="N15" s="57"/>
      <c r="O15" s="55"/>
      <c r="P15" s="57"/>
      <c r="Q15" s="57"/>
      <c r="R15" s="55"/>
      <c r="S15" s="63"/>
      <c r="T15" s="64"/>
      <c r="U15" s="55"/>
      <c r="V15" s="63"/>
      <c r="W15" s="64"/>
      <c r="X15" s="55"/>
      <c r="Y15" s="63"/>
      <c r="Z15" s="63"/>
      <c r="AA15" s="55"/>
      <c r="AB15" s="63"/>
      <c r="AC15" s="63"/>
      <c r="AD15" s="55"/>
      <c r="AE15" s="57"/>
      <c r="AF15" s="63"/>
      <c r="AG15" s="55"/>
    </row>
    <row r="16" spans="1:33" ht="13.5" customHeight="1">
      <c r="A16" s="2"/>
      <c r="B16" s="112" t="s">
        <v>46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</row>
    <row r="17" spans="1:3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16:AG16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19.003906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s="8" customFormat="1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6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14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21" t="s">
        <v>60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23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/>
      <c r="B8" s="25" t="s">
        <v>61</v>
      </c>
      <c r="C8" s="26" t="s">
        <v>62</v>
      </c>
      <c r="D8" s="39">
        <v>3379586298</v>
      </c>
      <c r="E8" s="40">
        <v>4028386129</v>
      </c>
      <c r="F8" s="92">
        <f>IF($E8=0,0,$N8/$E8)</f>
        <v>0.8389429885260138</v>
      </c>
      <c r="G8" s="93">
        <v>906833155</v>
      </c>
      <c r="H8" s="94">
        <v>4028282844</v>
      </c>
      <c r="I8" s="92">
        <f>IF($AF8=0,0,$M8/$AF8)</f>
        <v>0.22511655465074884</v>
      </c>
      <c r="J8" s="94">
        <v>906833155</v>
      </c>
      <c r="K8" s="94">
        <v>3313718014</v>
      </c>
      <c r="L8" s="92">
        <f>IF($K8=0,0,$M8/$K8)</f>
        <v>0.27366032691036335</v>
      </c>
      <c r="M8" s="94">
        <v>906833155</v>
      </c>
      <c r="N8" s="94">
        <v>3379586298</v>
      </c>
      <c r="O8" s="92">
        <f>IF($N8=0,0,$M8/$N8)</f>
        <v>0.2683266752314191</v>
      </c>
      <c r="P8" s="94">
        <v>171642024</v>
      </c>
      <c r="Q8" s="94">
        <v>480112356</v>
      </c>
      <c r="R8" s="92">
        <f>IF($T8=0,0,$P8/$T8)</f>
        <v>0.3575038672822659</v>
      </c>
      <c r="S8" s="95">
        <v>0</v>
      </c>
      <c r="T8" s="96">
        <v>480112356</v>
      </c>
      <c r="U8" s="92">
        <f>IF($T8=0,0,$V8/$T8)</f>
        <v>0</v>
      </c>
      <c r="V8" s="95">
        <v>0</v>
      </c>
      <c r="W8" s="96">
        <v>13284407</v>
      </c>
      <c r="X8" s="92">
        <f>IF($W8=0,0,$V8/$W8)</f>
        <v>0</v>
      </c>
      <c r="Y8" s="95">
        <v>409067215</v>
      </c>
      <c r="Z8" s="95">
        <v>480112356</v>
      </c>
      <c r="AA8" s="92">
        <f>IF($Z8=0,0,$Y8/$Z8)</f>
        <v>0.8520239270826014</v>
      </c>
      <c r="AB8" s="94">
        <v>343453</v>
      </c>
      <c r="AC8" s="95">
        <v>1550631067</v>
      </c>
      <c r="AD8" s="104">
        <f>IF($AC8=0,0,$AB8/$AC8)</f>
        <v>0.00022149240222851796</v>
      </c>
      <c r="AE8" s="94">
        <v>332456</v>
      </c>
      <c r="AF8" s="95">
        <v>4028282844</v>
      </c>
      <c r="AG8" s="104">
        <f>IF($AF8=0,0,$AE8/$AF8)</f>
        <v>8.25304510320527E-05</v>
      </c>
    </row>
    <row r="9" spans="1:33" s="12" customFormat="1" ht="12.75" customHeight="1">
      <c r="A9" s="24"/>
      <c r="B9" s="25" t="s">
        <v>63</v>
      </c>
      <c r="C9" s="26" t="s">
        <v>64</v>
      </c>
      <c r="D9" s="39">
        <v>2760695713</v>
      </c>
      <c r="E9" s="40">
        <v>3319104983</v>
      </c>
      <c r="F9" s="92">
        <f>IF($E9=0,0,$N9/$E9)</f>
        <v>0.8317590817825602</v>
      </c>
      <c r="G9" s="93">
        <v>891494629</v>
      </c>
      <c r="H9" s="94">
        <v>2988324214</v>
      </c>
      <c r="I9" s="92">
        <f>IF($AF9=0,0,$M9/$AF9)</f>
        <v>0.29832593960971066</v>
      </c>
      <c r="J9" s="94">
        <v>891494629</v>
      </c>
      <c r="K9" s="94">
        <v>2001401730</v>
      </c>
      <c r="L9" s="92">
        <f>IF($K9=0,0,$M9/$K9)</f>
        <v>0.44543512461138923</v>
      </c>
      <c r="M9" s="94">
        <v>891494629</v>
      </c>
      <c r="N9" s="94">
        <v>2760695713</v>
      </c>
      <c r="O9" s="92">
        <f>IF($N9=0,0,$M9/$N9)</f>
        <v>0.32292390095800466</v>
      </c>
      <c r="P9" s="94">
        <v>161736330</v>
      </c>
      <c r="Q9" s="94">
        <v>373255940</v>
      </c>
      <c r="R9" s="92">
        <f>IF($T9=0,0,$P9/$T9)</f>
        <v>0.43331213965409365</v>
      </c>
      <c r="S9" s="95">
        <v>69969895</v>
      </c>
      <c r="T9" s="96">
        <v>373255940</v>
      </c>
      <c r="U9" s="92">
        <f>IF($T9=0,0,$V9/$T9)</f>
        <v>0.18745822236613302</v>
      </c>
      <c r="V9" s="95">
        <v>69969895</v>
      </c>
      <c r="W9" s="96">
        <v>3402780788</v>
      </c>
      <c r="X9" s="92">
        <f>IF($W9=0,0,$V9/$W9)</f>
        <v>0.02056256319735634</v>
      </c>
      <c r="Y9" s="95">
        <v>356440940</v>
      </c>
      <c r="Z9" s="95">
        <v>373255940</v>
      </c>
      <c r="AA9" s="92">
        <f>IF($Z9=0,0,$Y9/$Z9)</f>
        <v>0.9549504825027031</v>
      </c>
      <c r="AB9" s="94">
        <v>299483091</v>
      </c>
      <c r="AC9" s="95">
        <v>1657193742</v>
      </c>
      <c r="AD9" s="104">
        <f>IF($AC9=0,0,$AB9/$AC9)</f>
        <v>0.18071700574886676</v>
      </c>
      <c r="AE9" s="94">
        <v>433474021</v>
      </c>
      <c r="AF9" s="95">
        <v>2988324214</v>
      </c>
      <c r="AG9" s="104">
        <f>IF($AF9=0,0,$AE9/$AF9)</f>
        <v>0.145055887500164</v>
      </c>
    </row>
    <row r="10" spans="1:33" s="12" customFormat="1" ht="12.75" customHeight="1">
      <c r="A10" s="24"/>
      <c r="B10" s="25" t="s">
        <v>65</v>
      </c>
      <c r="C10" s="26" t="s">
        <v>66</v>
      </c>
      <c r="D10" s="39">
        <v>1058693000</v>
      </c>
      <c r="E10" s="40">
        <v>1419343000</v>
      </c>
      <c r="F10" s="92">
        <f aca="true" t="shared" si="0" ref="F10:F29">IF($E10=0,0,$N10/$E10)</f>
        <v>0.7459035624228957</v>
      </c>
      <c r="G10" s="93">
        <v>414752000</v>
      </c>
      <c r="H10" s="94">
        <v>1419343000</v>
      </c>
      <c r="I10" s="92">
        <f aca="true" t="shared" si="1" ref="I10:I29">IF($AF10=0,0,$M10/$AF10)</f>
        <v>0.2922140736946601</v>
      </c>
      <c r="J10" s="94">
        <v>414752000</v>
      </c>
      <c r="K10" s="94">
        <v>1018322000</v>
      </c>
      <c r="L10" s="92">
        <f aca="true" t="shared" si="2" ref="L10:L29">IF($K10=0,0,$M10/$K10)</f>
        <v>0.4072896392300274</v>
      </c>
      <c r="M10" s="94">
        <v>414752000</v>
      </c>
      <c r="N10" s="94">
        <v>1058693000</v>
      </c>
      <c r="O10" s="92">
        <f aca="true" t="shared" si="3" ref="O10:O29">IF($N10=0,0,$M10/$N10)</f>
        <v>0.3917585173416656</v>
      </c>
      <c r="P10" s="94">
        <v>6500000</v>
      </c>
      <c r="Q10" s="94">
        <v>159604000</v>
      </c>
      <c r="R10" s="92">
        <f aca="true" t="shared" si="4" ref="R10:R29">IF($T10=0,0,$P10/$T10)</f>
        <v>0.040725796345956244</v>
      </c>
      <c r="S10" s="95">
        <v>0</v>
      </c>
      <c r="T10" s="96">
        <v>159604000</v>
      </c>
      <c r="U10" s="92">
        <f aca="true" t="shared" si="5" ref="U10:U29">IF($T10=0,0,$V10/$T10)</f>
        <v>0</v>
      </c>
      <c r="V10" s="95">
        <v>0</v>
      </c>
      <c r="W10" s="96">
        <v>724591849</v>
      </c>
      <c r="X10" s="92">
        <f aca="true" t="shared" si="6" ref="X10:X29">IF($W10=0,0,$V10/$W10)</f>
        <v>0</v>
      </c>
      <c r="Y10" s="95">
        <v>137742000</v>
      </c>
      <c r="Z10" s="95">
        <v>159604000</v>
      </c>
      <c r="AA10" s="92">
        <f aca="true" t="shared" si="7" ref="AA10:AA29">IF($Z10=0,0,$Y10/$Z10)</f>
        <v>0.8630234831207237</v>
      </c>
      <c r="AB10" s="94">
        <v>166673075</v>
      </c>
      <c r="AC10" s="95">
        <v>768752000</v>
      </c>
      <c r="AD10" s="104">
        <f aca="true" t="shared" si="8" ref="AD10:AD29">IF($AC10=0,0,$AB10/$AC10)</f>
        <v>0.21680994000666015</v>
      </c>
      <c r="AE10" s="94">
        <v>364497341</v>
      </c>
      <c r="AF10" s="95">
        <v>1419343000</v>
      </c>
      <c r="AG10" s="104">
        <f aca="true" t="shared" si="9" ref="AG10:AG29">IF($AF10=0,0,$AE10/$AF10)</f>
        <v>0.25680708680001946</v>
      </c>
    </row>
    <row r="11" spans="1:33" s="12" customFormat="1" ht="12.75" customHeight="1">
      <c r="A11" s="24"/>
      <c r="B11" s="25" t="s">
        <v>67</v>
      </c>
      <c r="C11" s="26" t="s">
        <v>68</v>
      </c>
      <c r="D11" s="39">
        <v>2600596259</v>
      </c>
      <c r="E11" s="40">
        <v>3176354854</v>
      </c>
      <c r="F11" s="92">
        <f t="shared" si="0"/>
        <v>0.8187360602122448</v>
      </c>
      <c r="G11" s="93">
        <v>642280171</v>
      </c>
      <c r="H11" s="94">
        <v>3218045491</v>
      </c>
      <c r="I11" s="92">
        <f t="shared" si="1"/>
        <v>0.19958703902610556</v>
      </c>
      <c r="J11" s="94">
        <v>642280171</v>
      </c>
      <c r="K11" s="94">
        <v>2078468261</v>
      </c>
      <c r="L11" s="92">
        <f t="shared" si="2"/>
        <v>0.3090161072226255</v>
      </c>
      <c r="M11" s="94">
        <v>642280171</v>
      </c>
      <c r="N11" s="94">
        <v>2600596259</v>
      </c>
      <c r="O11" s="92">
        <f t="shared" si="3"/>
        <v>0.24697419631256956</v>
      </c>
      <c r="P11" s="94">
        <v>-153989700</v>
      </c>
      <c r="Q11" s="94">
        <v>-337147600</v>
      </c>
      <c r="R11" s="92">
        <f t="shared" si="4"/>
        <v>0.4567426848062985</v>
      </c>
      <c r="S11" s="95">
        <v>0</v>
      </c>
      <c r="T11" s="96">
        <v>-337147600</v>
      </c>
      <c r="U11" s="92">
        <f t="shared" si="5"/>
        <v>0</v>
      </c>
      <c r="V11" s="95">
        <v>0</v>
      </c>
      <c r="W11" s="96">
        <v>1942923299</v>
      </c>
      <c r="X11" s="92">
        <f t="shared" si="6"/>
        <v>0</v>
      </c>
      <c r="Y11" s="95">
        <v>254097600</v>
      </c>
      <c r="Z11" s="95">
        <v>337147600</v>
      </c>
      <c r="AA11" s="92">
        <f t="shared" si="7"/>
        <v>0.7536687195756399</v>
      </c>
      <c r="AB11" s="94">
        <v>147327760</v>
      </c>
      <c r="AC11" s="95">
        <v>2055811272</v>
      </c>
      <c r="AD11" s="104">
        <f t="shared" si="8"/>
        <v>0.07166404913067331</v>
      </c>
      <c r="AE11" s="94">
        <v>350000000</v>
      </c>
      <c r="AF11" s="95">
        <v>3218045491</v>
      </c>
      <c r="AG11" s="104">
        <f t="shared" si="9"/>
        <v>0.10876166946019099</v>
      </c>
    </row>
    <row r="12" spans="1:33" s="12" customFormat="1" ht="12.75" customHeight="1">
      <c r="A12" s="24"/>
      <c r="B12" s="25" t="s">
        <v>69</v>
      </c>
      <c r="C12" s="26" t="s">
        <v>70</v>
      </c>
      <c r="D12" s="39">
        <v>1277024620</v>
      </c>
      <c r="E12" s="40">
        <v>1472162367</v>
      </c>
      <c r="F12" s="92">
        <f t="shared" si="0"/>
        <v>0.8674482167360008</v>
      </c>
      <c r="G12" s="93">
        <v>382976380</v>
      </c>
      <c r="H12" s="94">
        <v>1257831977</v>
      </c>
      <c r="I12" s="92">
        <f t="shared" si="1"/>
        <v>0.30447340106062515</v>
      </c>
      <c r="J12" s="94">
        <v>382976380</v>
      </c>
      <c r="K12" s="94">
        <v>858319868</v>
      </c>
      <c r="L12" s="92">
        <f t="shared" si="2"/>
        <v>0.44619307355937843</v>
      </c>
      <c r="M12" s="94">
        <v>382976380</v>
      </c>
      <c r="N12" s="94">
        <v>1277024620</v>
      </c>
      <c r="O12" s="92">
        <f t="shared" si="3"/>
        <v>0.29989741309764256</v>
      </c>
      <c r="P12" s="94">
        <v>110981323</v>
      </c>
      <c r="Q12" s="94">
        <v>214330391</v>
      </c>
      <c r="R12" s="92">
        <f t="shared" si="4"/>
        <v>0.5178048828362376</v>
      </c>
      <c r="S12" s="95">
        <v>0</v>
      </c>
      <c r="T12" s="96">
        <v>214330391</v>
      </c>
      <c r="U12" s="92">
        <f t="shared" si="5"/>
        <v>0</v>
      </c>
      <c r="V12" s="95">
        <v>0</v>
      </c>
      <c r="W12" s="96">
        <v>4902195332</v>
      </c>
      <c r="X12" s="92">
        <f t="shared" si="6"/>
        <v>0</v>
      </c>
      <c r="Y12" s="95">
        <v>140447735</v>
      </c>
      <c r="Z12" s="95">
        <v>214330391</v>
      </c>
      <c r="AA12" s="92">
        <f t="shared" si="7"/>
        <v>0.6552861418519038</v>
      </c>
      <c r="AB12" s="94">
        <v>236371344</v>
      </c>
      <c r="AC12" s="95">
        <v>814637182</v>
      </c>
      <c r="AD12" s="104">
        <f t="shared" si="8"/>
        <v>0.2901553590025062</v>
      </c>
      <c r="AE12" s="94">
        <v>245290660</v>
      </c>
      <c r="AF12" s="95">
        <v>1257831977</v>
      </c>
      <c r="AG12" s="104">
        <f t="shared" si="9"/>
        <v>0.19501067271721936</v>
      </c>
    </row>
    <row r="13" spans="1:33" s="12" customFormat="1" ht="12.75" customHeight="1">
      <c r="A13" s="24"/>
      <c r="B13" s="25" t="s">
        <v>71</v>
      </c>
      <c r="C13" s="26" t="s">
        <v>72</v>
      </c>
      <c r="D13" s="39">
        <v>2089075311</v>
      </c>
      <c r="E13" s="40">
        <v>2388409200</v>
      </c>
      <c r="F13" s="92">
        <f t="shared" si="0"/>
        <v>0.8746722760069757</v>
      </c>
      <c r="G13" s="93">
        <v>598013822</v>
      </c>
      <c r="H13" s="94">
        <v>2388296301</v>
      </c>
      <c r="I13" s="92">
        <f t="shared" si="1"/>
        <v>0.2503934799671241</v>
      </c>
      <c r="J13" s="94">
        <v>598013822</v>
      </c>
      <c r="K13" s="94">
        <v>1497042257</v>
      </c>
      <c r="L13" s="92">
        <f t="shared" si="2"/>
        <v>0.3994635550224151</v>
      </c>
      <c r="M13" s="94">
        <v>598013822</v>
      </c>
      <c r="N13" s="94">
        <v>2089075311</v>
      </c>
      <c r="O13" s="92">
        <f t="shared" si="3"/>
        <v>0.2862576657007843</v>
      </c>
      <c r="P13" s="94">
        <v>159424000</v>
      </c>
      <c r="Q13" s="94">
        <v>295937266</v>
      </c>
      <c r="R13" s="92">
        <f t="shared" si="4"/>
        <v>0.5387087680941136</v>
      </c>
      <c r="S13" s="95">
        <v>159424000</v>
      </c>
      <c r="T13" s="96">
        <v>295937266</v>
      </c>
      <c r="U13" s="92">
        <f t="shared" si="5"/>
        <v>0.5387087680941136</v>
      </c>
      <c r="V13" s="95">
        <v>159424000</v>
      </c>
      <c r="W13" s="96">
        <v>7039610152</v>
      </c>
      <c r="X13" s="92">
        <f t="shared" si="6"/>
        <v>0.022646708632679976</v>
      </c>
      <c r="Y13" s="95">
        <v>198407003</v>
      </c>
      <c r="Z13" s="95">
        <v>295937266</v>
      </c>
      <c r="AA13" s="92">
        <f t="shared" si="7"/>
        <v>0.6704360207206889</v>
      </c>
      <c r="AB13" s="94">
        <v>74994317</v>
      </c>
      <c r="AC13" s="95">
        <v>1352680237</v>
      </c>
      <c r="AD13" s="104">
        <f t="shared" si="8"/>
        <v>0.055441274995133974</v>
      </c>
      <c r="AE13" s="94">
        <v>265844968</v>
      </c>
      <c r="AF13" s="95">
        <v>2388296301</v>
      </c>
      <c r="AG13" s="104">
        <f t="shared" si="9"/>
        <v>0.11131155204180003</v>
      </c>
    </row>
    <row r="14" spans="1:33" s="12" customFormat="1" ht="12.75" customHeight="1">
      <c r="A14" s="24"/>
      <c r="B14" s="25" t="s">
        <v>73</v>
      </c>
      <c r="C14" s="26" t="s">
        <v>74</v>
      </c>
      <c r="D14" s="39">
        <v>806128153</v>
      </c>
      <c r="E14" s="40">
        <v>1005655336</v>
      </c>
      <c r="F14" s="92">
        <f t="shared" si="0"/>
        <v>0.801594864704223</v>
      </c>
      <c r="G14" s="93">
        <v>208812000</v>
      </c>
      <c r="H14" s="94">
        <v>1005337000</v>
      </c>
      <c r="I14" s="92">
        <f t="shared" si="1"/>
        <v>0.20770348649258905</v>
      </c>
      <c r="J14" s="94">
        <v>208812000</v>
      </c>
      <c r="K14" s="94">
        <v>720337000</v>
      </c>
      <c r="L14" s="92">
        <f t="shared" si="2"/>
        <v>0.2898809862605975</v>
      </c>
      <c r="M14" s="94">
        <v>208812000</v>
      </c>
      <c r="N14" s="94">
        <v>806128153</v>
      </c>
      <c r="O14" s="92">
        <f t="shared" si="3"/>
        <v>0.2590307747259635</v>
      </c>
      <c r="P14" s="94">
        <v>55251000</v>
      </c>
      <c r="Q14" s="94">
        <v>229804000</v>
      </c>
      <c r="R14" s="92">
        <f t="shared" si="4"/>
        <v>0.24042662442777324</v>
      </c>
      <c r="S14" s="95">
        <v>15000000</v>
      </c>
      <c r="T14" s="96">
        <v>229804000</v>
      </c>
      <c r="U14" s="92">
        <f t="shared" si="5"/>
        <v>0.0652730152651825</v>
      </c>
      <c r="V14" s="95">
        <v>15000000</v>
      </c>
      <c r="W14" s="96">
        <v>572546000</v>
      </c>
      <c r="X14" s="92">
        <f t="shared" si="6"/>
        <v>0.026198768308572585</v>
      </c>
      <c r="Y14" s="95">
        <v>127163000</v>
      </c>
      <c r="Z14" s="95">
        <v>229804000</v>
      </c>
      <c r="AA14" s="92">
        <f t="shared" si="7"/>
        <v>0.5533541626777602</v>
      </c>
      <c r="AB14" s="94">
        <v>30125000</v>
      </c>
      <c r="AC14" s="95">
        <v>598151646</v>
      </c>
      <c r="AD14" s="104">
        <f t="shared" si="8"/>
        <v>0.05036348257411633</v>
      </c>
      <c r="AE14" s="94">
        <v>55528000</v>
      </c>
      <c r="AF14" s="95">
        <v>1005337000</v>
      </c>
      <c r="AG14" s="104">
        <f t="shared" si="9"/>
        <v>0.0552332203032416</v>
      </c>
    </row>
    <row r="15" spans="1:33" s="12" customFormat="1" ht="12.75" customHeight="1">
      <c r="A15" s="24"/>
      <c r="B15" s="25" t="s">
        <v>75</v>
      </c>
      <c r="C15" s="26" t="s">
        <v>76</v>
      </c>
      <c r="D15" s="39">
        <v>1400810200</v>
      </c>
      <c r="E15" s="40">
        <v>1557757100</v>
      </c>
      <c r="F15" s="92">
        <f t="shared" si="0"/>
        <v>0.8992481562112604</v>
      </c>
      <c r="G15" s="93">
        <v>358971400</v>
      </c>
      <c r="H15" s="94">
        <v>1614488900</v>
      </c>
      <c r="I15" s="92">
        <f t="shared" si="1"/>
        <v>0.22234367792804274</v>
      </c>
      <c r="J15" s="94">
        <v>358971400</v>
      </c>
      <c r="K15" s="94">
        <v>928988900</v>
      </c>
      <c r="L15" s="92">
        <f t="shared" si="2"/>
        <v>0.38641086023740434</v>
      </c>
      <c r="M15" s="94">
        <v>358971400</v>
      </c>
      <c r="N15" s="94">
        <v>1400810200</v>
      </c>
      <c r="O15" s="92">
        <f t="shared" si="3"/>
        <v>0.25625984162593907</v>
      </c>
      <c r="P15" s="94">
        <v>158495900</v>
      </c>
      <c r="Q15" s="94">
        <v>234827400</v>
      </c>
      <c r="R15" s="92">
        <f t="shared" si="4"/>
        <v>0.6749463648620221</v>
      </c>
      <c r="S15" s="95">
        <v>119592000</v>
      </c>
      <c r="T15" s="96">
        <v>234827400</v>
      </c>
      <c r="U15" s="92">
        <f t="shared" si="5"/>
        <v>0.5092761747564382</v>
      </c>
      <c r="V15" s="95">
        <v>119592000</v>
      </c>
      <c r="W15" s="96">
        <v>2943712000</v>
      </c>
      <c r="X15" s="92">
        <f t="shared" si="6"/>
        <v>0.04062625691643748</v>
      </c>
      <c r="Y15" s="95">
        <v>197990800</v>
      </c>
      <c r="Z15" s="95">
        <v>234827400</v>
      </c>
      <c r="AA15" s="92">
        <f t="shared" si="7"/>
        <v>0.8431332970513662</v>
      </c>
      <c r="AB15" s="94">
        <v>98036000</v>
      </c>
      <c r="AC15" s="95">
        <v>1109807000</v>
      </c>
      <c r="AD15" s="104">
        <f t="shared" si="8"/>
        <v>0.08833608005716309</v>
      </c>
      <c r="AE15" s="94">
        <v>214799000</v>
      </c>
      <c r="AF15" s="95">
        <v>1614488900</v>
      </c>
      <c r="AG15" s="104">
        <f t="shared" si="9"/>
        <v>0.13304458147714734</v>
      </c>
    </row>
    <row r="16" spans="1:33" s="12" customFormat="1" ht="12.75" customHeight="1">
      <c r="A16" s="24"/>
      <c r="B16" s="25" t="s">
        <v>77</v>
      </c>
      <c r="C16" s="26" t="s">
        <v>78</v>
      </c>
      <c r="D16" s="39">
        <v>894218000</v>
      </c>
      <c r="E16" s="40">
        <v>1235688000</v>
      </c>
      <c r="F16" s="92">
        <f t="shared" si="0"/>
        <v>0.7236600177391057</v>
      </c>
      <c r="G16" s="93">
        <v>391247895</v>
      </c>
      <c r="H16" s="94">
        <v>1224515000</v>
      </c>
      <c r="I16" s="92">
        <f t="shared" si="1"/>
        <v>0.31951253761693404</v>
      </c>
      <c r="J16" s="94">
        <v>391247895</v>
      </c>
      <c r="K16" s="94">
        <v>831815000</v>
      </c>
      <c r="L16" s="92">
        <f t="shared" si="2"/>
        <v>0.4703544598258026</v>
      </c>
      <c r="M16" s="94">
        <v>391247895</v>
      </c>
      <c r="N16" s="94">
        <v>894218000</v>
      </c>
      <c r="O16" s="92">
        <f t="shared" si="3"/>
        <v>0.4375307754932242</v>
      </c>
      <c r="P16" s="94">
        <v>486289360</v>
      </c>
      <c r="Q16" s="94">
        <v>839490000</v>
      </c>
      <c r="R16" s="92">
        <f t="shared" si="4"/>
        <v>0.5792676029494097</v>
      </c>
      <c r="S16" s="95">
        <v>0</v>
      </c>
      <c r="T16" s="96">
        <v>839490000</v>
      </c>
      <c r="U16" s="92">
        <f t="shared" si="5"/>
        <v>0</v>
      </c>
      <c r="V16" s="95">
        <v>0</v>
      </c>
      <c r="W16" s="96">
        <v>5502907704</v>
      </c>
      <c r="X16" s="92">
        <f t="shared" si="6"/>
        <v>0</v>
      </c>
      <c r="Y16" s="95">
        <v>566243314</v>
      </c>
      <c r="Z16" s="95">
        <v>839490000</v>
      </c>
      <c r="AA16" s="92">
        <f t="shared" si="7"/>
        <v>0.6745087064765513</v>
      </c>
      <c r="AB16" s="94">
        <v>153699000</v>
      </c>
      <c r="AC16" s="95">
        <v>581887700</v>
      </c>
      <c r="AD16" s="104">
        <f t="shared" si="8"/>
        <v>0.2641385958149657</v>
      </c>
      <c r="AE16" s="94">
        <v>150000000</v>
      </c>
      <c r="AF16" s="95">
        <v>1224515000</v>
      </c>
      <c r="AG16" s="104">
        <f t="shared" si="9"/>
        <v>0.12249747859356562</v>
      </c>
    </row>
    <row r="17" spans="1:33" s="12" customFormat="1" ht="12.75" customHeight="1">
      <c r="A17" s="24"/>
      <c r="B17" s="25" t="s">
        <v>79</v>
      </c>
      <c r="C17" s="26" t="s">
        <v>80</v>
      </c>
      <c r="D17" s="39">
        <v>781133000</v>
      </c>
      <c r="E17" s="40">
        <v>945875000</v>
      </c>
      <c r="F17" s="92">
        <f t="shared" si="0"/>
        <v>0.8258311087617286</v>
      </c>
      <c r="G17" s="93">
        <v>300378000</v>
      </c>
      <c r="H17" s="94">
        <v>945875000</v>
      </c>
      <c r="I17" s="92">
        <f t="shared" si="1"/>
        <v>0.31756627461345316</v>
      </c>
      <c r="J17" s="94">
        <v>300378000</v>
      </c>
      <c r="K17" s="94">
        <v>674838279</v>
      </c>
      <c r="L17" s="92">
        <f t="shared" si="2"/>
        <v>0.44511108712610536</v>
      </c>
      <c r="M17" s="94">
        <v>300378000</v>
      </c>
      <c r="N17" s="94">
        <v>781133000</v>
      </c>
      <c r="O17" s="92">
        <f t="shared" si="3"/>
        <v>0.38454142892439575</v>
      </c>
      <c r="P17" s="94">
        <v>34422882</v>
      </c>
      <c r="Q17" s="94">
        <v>130229882</v>
      </c>
      <c r="R17" s="92">
        <f t="shared" si="4"/>
        <v>0.2643239897890716</v>
      </c>
      <c r="S17" s="95">
        <v>0</v>
      </c>
      <c r="T17" s="96">
        <v>130229882</v>
      </c>
      <c r="U17" s="92">
        <f t="shared" si="5"/>
        <v>0</v>
      </c>
      <c r="V17" s="95">
        <v>0</v>
      </c>
      <c r="W17" s="96">
        <v>869922922</v>
      </c>
      <c r="X17" s="92">
        <f t="shared" si="6"/>
        <v>0</v>
      </c>
      <c r="Y17" s="95">
        <v>92420000</v>
      </c>
      <c r="Z17" s="95">
        <v>130229882</v>
      </c>
      <c r="AA17" s="92">
        <f t="shared" si="7"/>
        <v>0.7096681543487846</v>
      </c>
      <c r="AB17" s="94">
        <v>23865364</v>
      </c>
      <c r="AC17" s="95">
        <v>529617000</v>
      </c>
      <c r="AD17" s="104">
        <f t="shared" si="8"/>
        <v>0.04506155202721967</v>
      </c>
      <c r="AE17" s="94">
        <v>109798594</v>
      </c>
      <c r="AF17" s="95">
        <v>945875000</v>
      </c>
      <c r="AG17" s="104">
        <f t="shared" si="9"/>
        <v>0.1160815054843399</v>
      </c>
    </row>
    <row r="18" spans="1:33" s="12" customFormat="1" ht="12.75" customHeight="1">
      <c r="A18" s="24"/>
      <c r="B18" s="25" t="s">
        <v>81</v>
      </c>
      <c r="C18" s="26" t="s">
        <v>82</v>
      </c>
      <c r="D18" s="39">
        <v>1040105948</v>
      </c>
      <c r="E18" s="40">
        <v>1190301948</v>
      </c>
      <c r="F18" s="92">
        <f t="shared" si="0"/>
        <v>0.8738168913758679</v>
      </c>
      <c r="G18" s="93">
        <v>307087920</v>
      </c>
      <c r="H18" s="94">
        <v>1226796723</v>
      </c>
      <c r="I18" s="92">
        <f t="shared" si="1"/>
        <v>0.2503168734010386</v>
      </c>
      <c r="J18" s="94">
        <v>307087920</v>
      </c>
      <c r="K18" s="94">
        <v>778612723</v>
      </c>
      <c r="L18" s="92">
        <f t="shared" si="2"/>
        <v>0.39440393269813034</v>
      </c>
      <c r="M18" s="94">
        <v>307087920</v>
      </c>
      <c r="N18" s="94">
        <v>1040105948</v>
      </c>
      <c r="O18" s="92">
        <f t="shared" si="3"/>
        <v>0.29524676845709186</v>
      </c>
      <c r="P18" s="94">
        <v>0</v>
      </c>
      <c r="Q18" s="94">
        <v>140692000</v>
      </c>
      <c r="R18" s="92">
        <f t="shared" si="4"/>
        <v>0</v>
      </c>
      <c r="S18" s="95">
        <v>0</v>
      </c>
      <c r="T18" s="96">
        <v>140692000</v>
      </c>
      <c r="U18" s="92">
        <f t="shared" si="5"/>
        <v>0</v>
      </c>
      <c r="V18" s="95">
        <v>0</v>
      </c>
      <c r="W18" s="96">
        <v>2300857331</v>
      </c>
      <c r="X18" s="92">
        <f t="shared" si="6"/>
        <v>0</v>
      </c>
      <c r="Y18" s="95">
        <v>0</v>
      </c>
      <c r="Z18" s="95">
        <v>0</v>
      </c>
      <c r="AA18" s="92">
        <f t="shared" si="7"/>
        <v>0</v>
      </c>
      <c r="AB18" s="94">
        <v>84959600</v>
      </c>
      <c r="AC18" s="95">
        <v>871476402</v>
      </c>
      <c r="AD18" s="104">
        <f t="shared" si="8"/>
        <v>0.09748927200440707</v>
      </c>
      <c r="AE18" s="94">
        <v>89759909</v>
      </c>
      <c r="AF18" s="95">
        <v>1226796723</v>
      </c>
      <c r="AG18" s="104">
        <f t="shared" si="9"/>
        <v>0.07316608148455252</v>
      </c>
    </row>
    <row r="19" spans="1:33" s="12" customFormat="1" ht="12.75" customHeight="1">
      <c r="A19" s="24"/>
      <c r="B19" s="25" t="s">
        <v>83</v>
      </c>
      <c r="C19" s="26" t="s">
        <v>84</v>
      </c>
      <c r="D19" s="39">
        <v>704333236</v>
      </c>
      <c r="E19" s="40">
        <v>779414236</v>
      </c>
      <c r="F19" s="92">
        <f t="shared" si="0"/>
        <v>0.9036699658126337</v>
      </c>
      <c r="G19" s="93">
        <v>224542658</v>
      </c>
      <c r="H19" s="94">
        <v>821707000</v>
      </c>
      <c r="I19" s="92">
        <f t="shared" si="1"/>
        <v>0.2732636548063969</v>
      </c>
      <c r="J19" s="94">
        <v>224542658</v>
      </c>
      <c r="K19" s="94">
        <v>626019935</v>
      </c>
      <c r="L19" s="92">
        <f t="shared" si="2"/>
        <v>0.3586829195782719</v>
      </c>
      <c r="M19" s="94">
        <v>224542658</v>
      </c>
      <c r="N19" s="94">
        <v>704333236</v>
      </c>
      <c r="O19" s="92">
        <f t="shared" si="3"/>
        <v>0.3188017354898754</v>
      </c>
      <c r="P19" s="94">
        <v>242354500</v>
      </c>
      <c r="Q19" s="94">
        <v>288427500</v>
      </c>
      <c r="R19" s="92">
        <f t="shared" si="4"/>
        <v>0.8402614175139334</v>
      </c>
      <c r="S19" s="95">
        <v>120541000</v>
      </c>
      <c r="T19" s="96">
        <v>288427500</v>
      </c>
      <c r="U19" s="92">
        <f t="shared" si="5"/>
        <v>0.417924781790918</v>
      </c>
      <c r="V19" s="95">
        <v>120541000</v>
      </c>
      <c r="W19" s="96">
        <v>4679516338</v>
      </c>
      <c r="X19" s="92">
        <f t="shared" si="6"/>
        <v>0.025759286065772893</v>
      </c>
      <c r="Y19" s="95">
        <v>191775000</v>
      </c>
      <c r="Z19" s="95">
        <v>288427500</v>
      </c>
      <c r="AA19" s="92">
        <f t="shared" si="7"/>
        <v>0.6648984580180461</v>
      </c>
      <c r="AB19" s="94">
        <v>36657927</v>
      </c>
      <c r="AC19" s="95">
        <v>396618356</v>
      </c>
      <c r="AD19" s="104">
        <f t="shared" si="8"/>
        <v>0.09242619875112386</v>
      </c>
      <c r="AE19" s="94">
        <v>65767835</v>
      </c>
      <c r="AF19" s="95">
        <v>821707000</v>
      </c>
      <c r="AG19" s="104">
        <f t="shared" si="9"/>
        <v>0.08003806101201523</v>
      </c>
    </row>
    <row r="20" spans="1:33" s="12" customFormat="1" ht="12.75" customHeight="1">
      <c r="A20" s="24"/>
      <c r="B20" s="25" t="s">
        <v>85</v>
      </c>
      <c r="C20" s="26" t="s">
        <v>86</v>
      </c>
      <c r="D20" s="39">
        <v>851306040</v>
      </c>
      <c r="E20" s="40">
        <v>1117440040</v>
      </c>
      <c r="F20" s="92">
        <f t="shared" si="0"/>
        <v>0.7618359907704757</v>
      </c>
      <c r="G20" s="93">
        <v>338184861</v>
      </c>
      <c r="H20" s="94">
        <v>1103300161</v>
      </c>
      <c r="I20" s="92">
        <f t="shared" si="1"/>
        <v>0.3065211743406969</v>
      </c>
      <c r="J20" s="94">
        <v>338184861</v>
      </c>
      <c r="K20" s="94">
        <v>825631371</v>
      </c>
      <c r="L20" s="92">
        <f t="shared" si="2"/>
        <v>0.4096075717064777</v>
      </c>
      <c r="M20" s="94">
        <v>338184861</v>
      </c>
      <c r="N20" s="94">
        <v>851306040</v>
      </c>
      <c r="O20" s="92">
        <f t="shared" si="3"/>
        <v>0.3972541543344389</v>
      </c>
      <c r="P20" s="94">
        <v>124621536</v>
      </c>
      <c r="Q20" s="94">
        <v>700290359</v>
      </c>
      <c r="R20" s="92">
        <f t="shared" si="4"/>
        <v>0.17795694942588808</v>
      </c>
      <c r="S20" s="95">
        <v>33094909</v>
      </c>
      <c r="T20" s="96">
        <v>700290359</v>
      </c>
      <c r="U20" s="92">
        <f t="shared" si="5"/>
        <v>0.04725883852986187</v>
      </c>
      <c r="V20" s="95">
        <v>33094909</v>
      </c>
      <c r="W20" s="96">
        <v>5788475431</v>
      </c>
      <c r="X20" s="92">
        <f t="shared" si="6"/>
        <v>0.0057173791950055185</v>
      </c>
      <c r="Y20" s="95">
        <v>186856730</v>
      </c>
      <c r="Z20" s="95">
        <v>700290358</v>
      </c>
      <c r="AA20" s="92">
        <f t="shared" si="7"/>
        <v>0.2668275064269841</v>
      </c>
      <c r="AB20" s="94">
        <v>53256142</v>
      </c>
      <c r="AC20" s="95">
        <v>507239240</v>
      </c>
      <c r="AD20" s="104">
        <f t="shared" si="8"/>
        <v>0.10499215715251052</v>
      </c>
      <c r="AE20" s="94">
        <v>218054707</v>
      </c>
      <c r="AF20" s="95">
        <v>1103300161</v>
      </c>
      <c r="AG20" s="104">
        <f t="shared" si="9"/>
        <v>0.197638607069867</v>
      </c>
    </row>
    <row r="21" spans="1:33" s="12" customFormat="1" ht="12.75" customHeight="1">
      <c r="A21" s="24"/>
      <c r="B21" s="25" t="s">
        <v>87</v>
      </c>
      <c r="C21" s="26" t="s">
        <v>88</v>
      </c>
      <c r="D21" s="39">
        <v>889392886</v>
      </c>
      <c r="E21" s="40">
        <v>1018429956</v>
      </c>
      <c r="F21" s="92">
        <f t="shared" si="0"/>
        <v>0.873298041519902</v>
      </c>
      <c r="G21" s="93">
        <v>329042530</v>
      </c>
      <c r="H21" s="94">
        <v>1018429956</v>
      </c>
      <c r="I21" s="92">
        <f t="shared" si="1"/>
        <v>0.323088031789984</v>
      </c>
      <c r="J21" s="94">
        <v>329042530</v>
      </c>
      <c r="K21" s="94">
        <v>777429956</v>
      </c>
      <c r="L21" s="92">
        <f t="shared" si="2"/>
        <v>0.423243955883789</v>
      </c>
      <c r="M21" s="94">
        <v>329042530</v>
      </c>
      <c r="N21" s="94">
        <v>889392886</v>
      </c>
      <c r="O21" s="92">
        <f t="shared" si="3"/>
        <v>0.3699630783869346</v>
      </c>
      <c r="P21" s="94">
        <v>205000000</v>
      </c>
      <c r="Q21" s="94">
        <v>304672645</v>
      </c>
      <c r="R21" s="92">
        <f t="shared" si="4"/>
        <v>0.6728533176977539</v>
      </c>
      <c r="S21" s="95">
        <v>190000000</v>
      </c>
      <c r="T21" s="96">
        <v>304672645</v>
      </c>
      <c r="U21" s="92">
        <f t="shared" si="5"/>
        <v>0.6236201481101133</v>
      </c>
      <c r="V21" s="95">
        <v>190000000</v>
      </c>
      <c r="W21" s="96">
        <v>848682888</v>
      </c>
      <c r="X21" s="92">
        <f t="shared" si="6"/>
        <v>0.22387631786444126</v>
      </c>
      <c r="Y21" s="95">
        <v>238981404</v>
      </c>
      <c r="Z21" s="95">
        <v>304672645</v>
      </c>
      <c r="AA21" s="92">
        <f t="shared" si="7"/>
        <v>0.7843874660949623</v>
      </c>
      <c r="AB21" s="94">
        <v>248330000</v>
      </c>
      <c r="AC21" s="95">
        <v>582599961</v>
      </c>
      <c r="AD21" s="104">
        <f t="shared" si="8"/>
        <v>0.42624445009188733</v>
      </c>
      <c r="AE21" s="94">
        <v>116158672</v>
      </c>
      <c r="AF21" s="95">
        <v>1018429956</v>
      </c>
      <c r="AG21" s="104">
        <f t="shared" si="9"/>
        <v>0.11405661362930294</v>
      </c>
    </row>
    <row r="22" spans="1:33" s="12" customFormat="1" ht="12.75" customHeight="1">
      <c r="A22" s="24"/>
      <c r="B22" s="25" t="s">
        <v>89</v>
      </c>
      <c r="C22" s="26" t="s">
        <v>90</v>
      </c>
      <c r="D22" s="39">
        <v>582293996</v>
      </c>
      <c r="E22" s="40">
        <v>811707996</v>
      </c>
      <c r="F22" s="92">
        <f t="shared" si="0"/>
        <v>0.7173688061094324</v>
      </c>
      <c r="G22" s="93">
        <v>233416055</v>
      </c>
      <c r="H22" s="94">
        <v>811556501</v>
      </c>
      <c r="I22" s="92">
        <f t="shared" si="1"/>
        <v>0.287615285827154</v>
      </c>
      <c r="J22" s="94">
        <v>233416055</v>
      </c>
      <c r="K22" s="94">
        <v>558803191</v>
      </c>
      <c r="L22" s="92">
        <f t="shared" si="2"/>
        <v>0.4177070903662753</v>
      </c>
      <c r="M22" s="94">
        <v>233416055</v>
      </c>
      <c r="N22" s="94">
        <v>582293996</v>
      </c>
      <c r="O22" s="92">
        <f t="shared" si="3"/>
        <v>0.40085602222146216</v>
      </c>
      <c r="P22" s="94">
        <v>6000000</v>
      </c>
      <c r="Q22" s="94">
        <v>172031000</v>
      </c>
      <c r="R22" s="92">
        <f t="shared" si="4"/>
        <v>0.034877434880922625</v>
      </c>
      <c r="S22" s="95">
        <v>0</v>
      </c>
      <c r="T22" s="96">
        <v>172031000</v>
      </c>
      <c r="U22" s="92">
        <f t="shared" si="5"/>
        <v>0</v>
      </c>
      <c r="V22" s="95">
        <v>0</v>
      </c>
      <c r="W22" s="96">
        <v>0</v>
      </c>
      <c r="X22" s="92">
        <f t="shared" si="6"/>
        <v>0</v>
      </c>
      <c r="Y22" s="95">
        <v>147600000</v>
      </c>
      <c r="Z22" s="95">
        <v>172031000</v>
      </c>
      <c r="AA22" s="92">
        <f t="shared" si="7"/>
        <v>0.8579848980706966</v>
      </c>
      <c r="AB22" s="94">
        <v>0</v>
      </c>
      <c r="AC22" s="95">
        <v>372815831</v>
      </c>
      <c r="AD22" s="104">
        <f t="shared" si="8"/>
        <v>0</v>
      </c>
      <c r="AE22" s="94">
        <v>0</v>
      </c>
      <c r="AF22" s="95">
        <v>811556501</v>
      </c>
      <c r="AG22" s="104">
        <f t="shared" si="9"/>
        <v>0</v>
      </c>
    </row>
    <row r="23" spans="1:33" s="12" customFormat="1" ht="12.75" customHeight="1">
      <c r="A23" s="24"/>
      <c r="B23" s="25" t="s">
        <v>91</v>
      </c>
      <c r="C23" s="26" t="s">
        <v>92</v>
      </c>
      <c r="D23" s="39">
        <v>1662633709</v>
      </c>
      <c r="E23" s="40">
        <v>1877915163</v>
      </c>
      <c r="F23" s="92">
        <f t="shared" si="0"/>
        <v>0.8853614592173139</v>
      </c>
      <c r="G23" s="93">
        <v>285970107</v>
      </c>
      <c r="H23" s="94">
        <v>1943353194</v>
      </c>
      <c r="I23" s="92">
        <f t="shared" si="1"/>
        <v>0.147152925100243</v>
      </c>
      <c r="J23" s="94">
        <v>285970107</v>
      </c>
      <c r="K23" s="94">
        <v>968592050</v>
      </c>
      <c r="L23" s="92">
        <f t="shared" si="2"/>
        <v>0.29524308711804936</v>
      </c>
      <c r="M23" s="94">
        <v>285970107</v>
      </c>
      <c r="N23" s="94">
        <v>1662633709</v>
      </c>
      <c r="O23" s="92">
        <f t="shared" si="3"/>
        <v>0.1719982612237534</v>
      </c>
      <c r="P23" s="94">
        <v>63029513</v>
      </c>
      <c r="Q23" s="94">
        <v>387565985</v>
      </c>
      <c r="R23" s="92">
        <f t="shared" si="4"/>
        <v>0.16262911462676477</v>
      </c>
      <c r="S23" s="95">
        <v>0</v>
      </c>
      <c r="T23" s="96">
        <v>387565985</v>
      </c>
      <c r="U23" s="92">
        <f t="shared" si="5"/>
        <v>0</v>
      </c>
      <c r="V23" s="95">
        <v>0</v>
      </c>
      <c r="W23" s="96">
        <v>1533663589</v>
      </c>
      <c r="X23" s="92">
        <f t="shared" si="6"/>
        <v>0</v>
      </c>
      <c r="Y23" s="95">
        <v>285583097</v>
      </c>
      <c r="Z23" s="95">
        <v>387565985</v>
      </c>
      <c r="AA23" s="92">
        <f t="shared" si="7"/>
        <v>0.7368631615078397</v>
      </c>
      <c r="AB23" s="94">
        <v>261954300</v>
      </c>
      <c r="AC23" s="95">
        <v>1343601317</v>
      </c>
      <c r="AD23" s="104">
        <f t="shared" si="8"/>
        <v>0.194964307258118</v>
      </c>
      <c r="AE23" s="94">
        <v>260281061</v>
      </c>
      <c r="AF23" s="95">
        <v>1943353194</v>
      </c>
      <c r="AG23" s="104">
        <f t="shared" si="9"/>
        <v>0.1339339970745431</v>
      </c>
    </row>
    <row r="24" spans="1:33" s="12" customFormat="1" ht="12.75" customHeight="1">
      <c r="A24" s="24"/>
      <c r="B24" s="25" t="s">
        <v>93</v>
      </c>
      <c r="C24" s="26" t="s">
        <v>94</v>
      </c>
      <c r="D24" s="39">
        <v>597643293</v>
      </c>
      <c r="E24" s="40">
        <v>669980293</v>
      </c>
      <c r="F24" s="92">
        <f t="shared" si="0"/>
        <v>0.8920311526237683</v>
      </c>
      <c r="G24" s="93">
        <v>205181857</v>
      </c>
      <c r="H24" s="94">
        <v>669779332</v>
      </c>
      <c r="I24" s="92">
        <f t="shared" si="1"/>
        <v>0.3063424731057542</v>
      </c>
      <c r="J24" s="94">
        <v>205181857</v>
      </c>
      <c r="K24" s="94">
        <v>450870152</v>
      </c>
      <c r="L24" s="92">
        <f t="shared" si="2"/>
        <v>0.4550797077381161</v>
      </c>
      <c r="M24" s="94">
        <v>205181857</v>
      </c>
      <c r="N24" s="94">
        <v>597643293</v>
      </c>
      <c r="O24" s="92">
        <f t="shared" si="3"/>
        <v>0.34331826258778075</v>
      </c>
      <c r="P24" s="94">
        <v>67177148</v>
      </c>
      <c r="Q24" s="94">
        <v>97255148</v>
      </c>
      <c r="R24" s="92">
        <f t="shared" si="4"/>
        <v>0.6907310243361102</v>
      </c>
      <c r="S24" s="95">
        <v>36907148</v>
      </c>
      <c r="T24" s="96">
        <v>97255148</v>
      </c>
      <c r="U24" s="92">
        <f t="shared" si="5"/>
        <v>0.37948786011821195</v>
      </c>
      <c r="V24" s="95">
        <v>36907148</v>
      </c>
      <c r="W24" s="96">
        <v>930085938</v>
      </c>
      <c r="X24" s="92">
        <f t="shared" si="6"/>
        <v>0.039681438555412285</v>
      </c>
      <c r="Y24" s="95">
        <v>87187148</v>
      </c>
      <c r="Z24" s="95">
        <v>97255148</v>
      </c>
      <c r="AA24" s="92">
        <f t="shared" si="7"/>
        <v>0.8964784876991807</v>
      </c>
      <c r="AB24" s="94">
        <v>105598689</v>
      </c>
      <c r="AC24" s="95">
        <v>479097437</v>
      </c>
      <c r="AD24" s="104">
        <f t="shared" si="8"/>
        <v>0.22041171762728506</v>
      </c>
      <c r="AE24" s="94">
        <v>66887121</v>
      </c>
      <c r="AF24" s="95">
        <v>669779332</v>
      </c>
      <c r="AG24" s="104">
        <f t="shared" si="9"/>
        <v>0.09986441474727381</v>
      </c>
    </row>
    <row r="25" spans="1:33" s="12" customFormat="1" ht="12.75" customHeight="1">
      <c r="A25" s="24"/>
      <c r="B25" s="25" t="s">
        <v>95</v>
      </c>
      <c r="C25" s="26" t="s">
        <v>96</v>
      </c>
      <c r="D25" s="39">
        <v>1114235987</v>
      </c>
      <c r="E25" s="40">
        <v>1400636987</v>
      </c>
      <c r="F25" s="92">
        <f t="shared" si="0"/>
        <v>0.7955208932376995</v>
      </c>
      <c r="G25" s="93">
        <v>345176998</v>
      </c>
      <c r="H25" s="94">
        <v>1415858728</v>
      </c>
      <c r="I25" s="92">
        <f t="shared" si="1"/>
        <v>0.24379338925119087</v>
      </c>
      <c r="J25" s="94">
        <v>345176998</v>
      </c>
      <c r="K25" s="94">
        <v>1009156252</v>
      </c>
      <c r="L25" s="92">
        <f t="shared" si="2"/>
        <v>0.3420451464437838</v>
      </c>
      <c r="M25" s="94">
        <v>345176998</v>
      </c>
      <c r="N25" s="94">
        <v>1114235987</v>
      </c>
      <c r="O25" s="92">
        <f t="shared" si="3"/>
        <v>0.30978805390172703</v>
      </c>
      <c r="P25" s="94">
        <v>181162313</v>
      </c>
      <c r="Q25" s="94">
        <v>324146169</v>
      </c>
      <c r="R25" s="92">
        <f t="shared" si="4"/>
        <v>0.5588908039817062</v>
      </c>
      <c r="S25" s="95">
        <v>35120160</v>
      </c>
      <c r="T25" s="96">
        <v>324146169</v>
      </c>
      <c r="U25" s="92">
        <f t="shared" si="5"/>
        <v>0.10834667615645953</v>
      </c>
      <c r="V25" s="95">
        <v>35120160</v>
      </c>
      <c r="W25" s="96">
        <v>0</v>
      </c>
      <c r="X25" s="92">
        <f t="shared" si="6"/>
        <v>0</v>
      </c>
      <c r="Y25" s="95">
        <v>236516278</v>
      </c>
      <c r="Z25" s="95">
        <v>324146169</v>
      </c>
      <c r="AA25" s="92">
        <f t="shared" si="7"/>
        <v>0.7296593346441802</v>
      </c>
      <c r="AB25" s="94">
        <v>0</v>
      </c>
      <c r="AC25" s="95">
        <v>750484923</v>
      </c>
      <c r="AD25" s="104">
        <f t="shared" si="8"/>
        <v>0</v>
      </c>
      <c r="AE25" s="94">
        <v>0</v>
      </c>
      <c r="AF25" s="95">
        <v>1415858728</v>
      </c>
      <c r="AG25" s="104">
        <f t="shared" si="9"/>
        <v>0</v>
      </c>
    </row>
    <row r="26" spans="1:33" s="12" customFormat="1" ht="12.75" customHeight="1">
      <c r="A26" s="24"/>
      <c r="B26" s="25" t="s">
        <v>97</v>
      </c>
      <c r="C26" s="26" t="s">
        <v>98</v>
      </c>
      <c r="D26" s="39">
        <v>920038787</v>
      </c>
      <c r="E26" s="40">
        <v>1087922795</v>
      </c>
      <c r="F26" s="92">
        <f t="shared" si="0"/>
        <v>0.8456838952436878</v>
      </c>
      <c r="G26" s="93">
        <v>311214717</v>
      </c>
      <c r="H26" s="94">
        <v>1109347981</v>
      </c>
      <c r="I26" s="92">
        <f t="shared" si="1"/>
        <v>0.2805384084437253</v>
      </c>
      <c r="J26" s="94">
        <v>311214717</v>
      </c>
      <c r="K26" s="94">
        <v>783160192</v>
      </c>
      <c r="L26" s="92">
        <f t="shared" si="2"/>
        <v>0.3973832176086907</v>
      </c>
      <c r="M26" s="94">
        <v>311214717</v>
      </c>
      <c r="N26" s="94">
        <v>920038787</v>
      </c>
      <c r="O26" s="92">
        <f t="shared" si="3"/>
        <v>0.33826260522644686</v>
      </c>
      <c r="P26" s="94">
        <v>239622673</v>
      </c>
      <c r="Q26" s="94">
        <v>286877461</v>
      </c>
      <c r="R26" s="92">
        <f t="shared" si="4"/>
        <v>0.8352788405360294</v>
      </c>
      <c r="S26" s="95">
        <v>114184000</v>
      </c>
      <c r="T26" s="96">
        <v>286877461</v>
      </c>
      <c r="U26" s="92">
        <f t="shared" si="5"/>
        <v>0.3980236007456856</v>
      </c>
      <c r="V26" s="95">
        <v>114184000</v>
      </c>
      <c r="W26" s="96">
        <v>3255200463</v>
      </c>
      <c r="X26" s="92">
        <f t="shared" si="6"/>
        <v>0.035077409608982354</v>
      </c>
      <c r="Y26" s="95">
        <v>192910000</v>
      </c>
      <c r="Z26" s="95">
        <v>286877461</v>
      </c>
      <c r="AA26" s="92">
        <f t="shared" si="7"/>
        <v>0.6724473903511019</v>
      </c>
      <c r="AB26" s="94">
        <v>56987645</v>
      </c>
      <c r="AC26" s="95">
        <v>722337667</v>
      </c>
      <c r="AD26" s="104">
        <f t="shared" si="8"/>
        <v>0.07889335916356138</v>
      </c>
      <c r="AE26" s="94">
        <v>123146652</v>
      </c>
      <c r="AF26" s="95">
        <v>1109347981</v>
      </c>
      <c r="AG26" s="104">
        <f t="shared" si="9"/>
        <v>0.11100813640909309</v>
      </c>
    </row>
    <row r="27" spans="1:33" s="12" customFormat="1" ht="12.75" customHeight="1">
      <c r="A27" s="24"/>
      <c r="B27" s="25" t="s">
        <v>99</v>
      </c>
      <c r="C27" s="26" t="s">
        <v>100</v>
      </c>
      <c r="D27" s="39">
        <v>651601034</v>
      </c>
      <c r="E27" s="40">
        <v>688699100</v>
      </c>
      <c r="F27" s="92">
        <f t="shared" si="0"/>
        <v>0.946133128386548</v>
      </c>
      <c r="G27" s="93">
        <v>217213775</v>
      </c>
      <c r="H27" s="94">
        <v>688699100</v>
      </c>
      <c r="I27" s="92">
        <f t="shared" si="1"/>
        <v>0.3153972104798743</v>
      </c>
      <c r="J27" s="94">
        <v>217213775</v>
      </c>
      <c r="K27" s="94">
        <v>527218583</v>
      </c>
      <c r="L27" s="92">
        <f t="shared" si="2"/>
        <v>0.4119994666424723</v>
      </c>
      <c r="M27" s="94">
        <v>217213775</v>
      </c>
      <c r="N27" s="94">
        <v>651601034</v>
      </c>
      <c r="O27" s="92">
        <f t="shared" si="3"/>
        <v>0.3333539446163617</v>
      </c>
      <c r="P27" s="94">
        <v>151391000</v>
      </c>
      <c r="Q27" s="94">
        <v>215564000</v>
      </c>
      <c r="R27" s="92">
        <f t="shared" si="4"/>
        <v>0.7023018685865915</v>
      </c>
      <c r="S27" s="95">
        <v>94700000</v>
      </c>
      <c r="T27" s="96">
        <v>215564000</v>
      </c>
      <c r="U27" s="92">
        <f t="shared" si="5"/>
        <v>0.43931268671948936</v>
      </c>
      <c r="V27" s="95">
        <v>94700000</v>
      </c>
      <c r="W27" s="96">
        <v>2647520774</v>
      </c>
      <c r="X27" s="92">
        <f t="shared" si="6"/>
        <v>0.03576931328736006</v>
      </c>
      <c r="Y27" s="95">
        <v>164733000</v>
      </c>
      <c r="Z27" s="95">
        <v>215564000</v>
      </c>
      <c r="AA27" s="92">
        <f t="shared" si="7"/>
        <v>0.764195320183333</v>
      </c>
      <c r="AB27" s="94">
        <v>56338661</v>
      </c>
      <c r="AC27" s="95">
        <v>403541135</v>
      </c>
      <c r="AD27" s="104">
        <f t="shared" si="8"/>
        <v>0.13961070164507516</v>
      </c>
      <c r="AE27" s="94">
        <v>40578673</v>
      </c>
      <c r="AF27" s="95">
        <v>688699100</v>
      </c>
      <c r="AG27" s="104">
        <f t="shared" si="9"/>
        <v>0.05892075799140728</v>
      </c>
    </row>
    <row r="28" spans="1:33" s="12" customFormat="1" ht="12.75" customHeight="1">
      <c r="A28" s="24"/>
      <c r="B28" s="28" t="s">
        <v>101</v>
      </c>
      <c r="C28" s="26" t="s">
        <v>102</v>
      </c>
      <c r="D28" s="39">
        <v>907014166</v>
      </c>
      <c r="E28" s="40">
        <v>1030127241</v>
      </c>
      <c r="F28" s="92">
        <f t="shared" si="0"/>
        <v>0.8804875066885063</v>
      </c>
      <c r="G28" s="93">
        <v>202637677</v>
      </c>
      <c r="H28" s="94">
        <v>1008524513</v>
      </c>
      <c r="I28" s="92">
        <f t="shared" si="1"/>
        <v>0.20092489016179224</v>
      </c>
      <c r="J28" s="94">
        <v>202637677</v>
      </c>
      <c r="K28" s="94">
        <v>816524513</v>
      </c>
      <c r="L28" s="92">
        <f t="shared" si="2"/>
        <v>0.248170965811531</v>
      </c>
      <c r="M28" s="94">
        <v>202637677</v>
      </c>
      <c r="N28" s="94">
        <v>907014166</v>
      </c>
      <c r="O28" s="92">
        <f t="shared" si="3"/>
        <v>0.22341181052733414</v>
      </c>
      <c r="P28" s="94">
        <v>96633640</v>
      </c>
      <c r="Q28" s="94">
        <v>175181300</v>
      </c>
      <c r="R28" s="92">
        <f t="shared" si="4"/>
        <v>0.5516207494749725</v>
      </c>
      <c r="S28" s="95">
        <v>65781240</v>
      </c>
      <c r="T28" s="96">
        <v>175181300</v>
      </c>
      <c r="U28" s="92">
        <f t="shared" si="5"/>
        <v>0.375503778085903</v>
      </c>
      <c r="V28" s="95">
        <v>65781240</v>
      </c>
      <c r="W28" s="96">
        <v>0</v>
      </c>
      <c r="X28" s="92">
        <f t="shared" si="6"/>
        <v>0</v>
      </c>
      <c r="Y28" s="95">
        <v>148047400</v>
      </c>
      <c r="Z28" s="95">
        <v>175181300</v>
      </c>
      <c r="AA28" s="92">
        <f t="shared" si="7"/>
        <v>0.845109609301906</v>
      </c>
      <c r="AB28" s="94">
        <v>0</v>
      </c>
      <c r="AC28" s="95">
        <v>520355000</v>
      </c>
      <c r="AD28" s="104">
        <f t="shared" si="8"/>
        <v>0</v>
      </c>
      <c r="AE28" s="94">
        <v>0</v>
      </c>
      <c r="AF28" s="95">
        <v>1008524513</v>
      </c>
      <c r="AG28" s="104">
        <f t="shared" si="9"/>
        <v>0</v>
      </c>
    </row>
    <row r="29" spans="1:33" s="12" customFormat="1" ht="12.75" customHeight="1">
      <c r="A29" s="29"/>
      <c r="B29" s="30" t="s">
        <v>687</v>
      </c>
      <c r="C29" s="29"/>
      <c r="D29" s="41">
        <f>SUM(N8:N28)</f>
        <v>26968559636</v>
      </c>
      <c r="E29" s="42">
        <f>SUM(E8:E28)</f>
        <v>32221311724</v>
      </c>
      <c r="F29" s="97">
        <f t="shared" si="0"/>
        <v>0.8369789494296878</v>
      </c>
      <c r="G29" s="98">
        <f>SUM(G8:G28)</f>
        <v>8095428607</v>
      </c>
      <c r="H29" s="99">
        <f>SUM(H8:H28)</f>
        <v>31907692916</v>
      </c>
      <c r="I29" s="97">
        <f t="shared" si="1"/>
        <v>0.2537140064721062</v>
      </c>
      <c r="J29" s="99">
        <f>SUM(J8:J28)</f>
        <v>8095428607</v>
      </c>
      <c r="K29" s="99">
        <f>SUM(K8:K28)</f>
        <v>22045270227</v>
      </c>
      <c r="L29" s="97">
        <f t="shared" si="2"/>
        <v>0.36721838850880145</v>
      </c>
      <c r="M29" s="99">
        <f>SUM(M8:M28)</f>
        <v>8095428607</v>
      </c>
      <c r="N29" s="99">
        <f>SUM(N8:N28)</f>
        <v>26968559636</v>
      </c>
      <c r="O29" s="97">
        <f t="shared" si="3"/>
        <v>0.30018023640363467</v>
      </c>
      <c r="P29" s="99">
        <f>SUM(P8:P28)</f>
        <v>2567745442</v>
      </c>
      <c r="Q29" s="99">
        <f>SUM(Q8:Q28)</f>
        <v>5713147202</v>
      </c>
      <c r="R29" s="97">
        <f t="shared" si="4"/>
        <v>0.4494449996144174</v>
      </c>
      <c r="S29" s="100">
        <f>SUM(S8:S28)</f>
        <v>1054314352</v>
      </c>
      <c r="T29" s="101">
        <f>SUM(T8:T28)</f>
        <v>5713147202</v>
      </c>
      <c r="U29" s="97">
        <f t="shared" si="5"/>
        <v>0.18454177963958576</v>
      </c>
      <c r="V29" s="100">
        <f>SUM(V8:V28)</f>
        <v>1054314352</v>
      </c>
      <c r="W29" s="101">
        <f>SUM(W8:W28)</f>
        <v>49898477205</v>
      </c>
      <c r="X29" s="97">
        <f t="shared" si="6"/>
        <v>0.021129188926317655</v>
      </c>
      <c r="Y29" s="100">
        <f>SUM(Y8:Y28)</f>
        <v>4360209664</v>
      </c>
      <c r="Z29" s="100">
        <f>SUM(Z8:Z28)</f>
        <v>6246750401</v>
      </c>
      <c r="AA29" s="97">
        <f t="shared" si="7"/>
        <v>0.6979964596155472</v>
      </c>
      <c r="AB29" s="99">
        <f>SUM(AB8:AB28)</f>
        <v>2135001368</v>
      </c>
      <c r="AC29" s="100">
        <f>SUM(AC8:AC28)</f>
        <v>17969336115</v>
      </c>
      <c r="AD29" s="105">
        <f t="shared" si="8"/>
        <v>0.11881359190659226</v>
      </c>
      <c r="AE29" s="99">
        <f>SUM(AE8:AE28)</f>
        <v>3170199670</v>
      </c>
      <c r="AF29" s="100">
        <f>SUM(AF8:AF28)</f>
        <v>31907692916</v>
      </c>
      <c r="AG29" s="105">
        <f t="shared" si="9"/>
        <v>0.0993553397403519</v>
      </c>
    </row>
    <row r="30" spans="1:33" s="12" customFormat="1" ht="12.75" customHeight="1">
      <c r="A30" s="32"/>
      <c r="B30" s="33"/>
      <c r="C30" s="34"/>
      <c r="D30" s="43"/>
      <c r="E30" s="44"/>
      <c r="F30" s="35"/>
      <c r="G30" s="47"/>
      <c r="H30" s="44"/>
      <c r="I30" s="35"/>
      <c r="J30" s="44"/>
      <c r="K30" s="44"/>
      <c r="L30" s="35"/>
      <c r="M30" s="44"/>
      <c r="N30" s="44"/>
      <c r="O30" s="35"/>
      <c r="P30" s="44"/>
      <c r="Q30" s="44"/>
      <c r="R30" s="35"/>
      <c r="S30" s="44"/>
      <c r="T30" s="47"/>
      <c r="U30" s="35"/>
      <c r="V30" s="44"/>
      <c r="W30" s="47"/>
      <c r="X30" s="35"/>
      <c r="Y30" s="44"/>
      <c r="Z30" s="44"/>
      <c r="AA30" s="35"/>
      <c r="AB30" s="44"/>
      <c r="AC30" s="44"/>
      <c r="AD30" s="35"/>
      <c r="AE30" s="44"/>
      <c r="AF30" s="44"/>
      <c r="AG30" s="35"/>
    </row>
    <row r="31" spans="1:33" s="12" customFormat="1" ht="13.5" customHeight="1">
      <c r="A31" s="36"/>
      <c r="B31" s="112" t="s">
        <v>46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</sheetData>
  <sheetProtection password="F954" sheet="1" objects="1" scenarios="1"/>
  <mergeCells count="2">
    <mergeCell ref="B2:AG2"/>
    <mergeCell ref="B31:AG31"/>
  </mergeCells>
  <printOptions horizontalCentered="1"/>
  <pageMargins left="0.05" right="0.05" top="0.33" bottom="0.16" header="0.33" footer="0.1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365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s="8" customFormat="1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6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14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21" t="s">
        <v>103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23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/>
      <c r="B8" s="25" t="s">
        <v>48</v>
      </c>
      <c r="C8" s="26" t="s">
        <v>49</v>
      </c>
      <c r="D8" s="39">
        <v>27164386838</v>
      </c>
      <c r="E8" s="40">
        <v>28642669002</v>
      </c>
      <c r="F8" s="92">
        <f>IF($E8=0,0,$N8/$E8)</f>
        <v>0.9483888123730098</v>
      </c>
      <c r="G8" s="93">
        <v>6191537913</v>
      </c>
      <c r="H8" s="94">
        <v>26976064326</v>
      </c>
      <c r="I8" s="92">
        <f>IF($AF8=0,0,$M8/$AF8)</f>
        <v>0.22951968968403177</v>
      </c>
      <c r="J8" s="94">
        <v>6191537913</v>
      </c>
      <c r="K8" s="94">
        <v>22237071844</v>
      </c>
      <c r="L8" s="92">
        <f>IF($K8=0,0,$M8/$K8)</f>
        <v>0.27843314787286616</v>
      </c>
      <c r="M8" s="94">
        <v>6191537913</v>
      </c>
      <c r="N8" s="94">
        <v>27164386838</v>
      </c>
      <c r="O8" s="92">
        <f>IF($N8=0,0,$M8/$N8)</f>
        <v>0.22792849880707475</v>
      </c>
      <c r="P8" s="94">
        <v>1971564154</v>
      </c>
      <c r="Q8" s="94">
        <v>3607364264</v>
      </c>
      <c r="R8" s="92">
        <f>IF($T8=0,0,$P8/$T8)</f>
        <v>0.5465386941028919</v>
      </c>
      <c r="S8" s="95">
        <v>1115876833</v>
      </c>
      <c r="T8" s="96">
        <v>3607364264</v>
      </c>
      <c r="U8" s="92">
        <f>IF($T8=0,0,$V8/$T8)</f>
        <v>0.3093330064102448</v>
      </c>
      <c r="V8" s="95">
        <v>1115876833</v>
      </c>
      <c r="W8" s="96">
        <v>23415609</v>
      </c>
      <c r="X8" s="92">
        <f>IF($W8=0,0,$V8/$W8)</f>
        <v>47.65525564592405</v>
      </c>
      <c r="Y8" s="95">
        <v>2709800720</v>
      </c>
      <c r="Z8" s="95">
        <v>3607364265</v>
      </c>
      <c r="AA8" s="92">
        <f>IF($Z8=0,0,$Y8/$Z8)</f>
        <v>0.7511857746919273</v>
      </c>
      <c r="AB8" s="94">
        <v>3168812</v>
      </c>
      <c r="AC8" s="95">
        <v>10611556280</v>
      </c>
      <c r="AD8" s="92">
        <f>IF($AC8=0,0,$AB8/$AC8)</f>
        <v>0.0002986189693939973</v>
      </c>
      <c r="AE8" s="94">
        <v>2383169</v>
      </c>
      <c r="AF8" s="95">
        <v>26976064326</v>
      </c>
      <c r="AG8" s="92">
        <f>IF($AF8=0,0,$AE8/$AF8)</f>
        <v>8.834383589836937E-05</v>
      </c>
    </row>
    <row r="9" spans="1:33" s="12" customFormat="1" ht="12.75" customHeight="1">
      <c r="A9" s="24"/>
      <c r="B9" s="25" t="s">
        <v>50</v>
      </c>
      <c r="C9" s="26" t="s">
        <v>51</v>
      </c>
      <c r="D9" s="39">
        <v>16848401072</v>
      </c>
      <c r="E9" s="40">
        <v>19653811779</v>
      </c>
      <c r="F9" s="92">
        <f>IF($E9=0,0,$N9/$E9)</f>
        <v>0.8572586967583781</v>
      </c>
      <c r="G9" s="93">
        <v>4734198216</v>
      </c>
      <c r="H9" s="94">
        <v>20206393046</v>
      </c>
      <c r="I9" s="92">
        <f>IF($AF9=0,0,$M9/$AF9)</f>
        <v>0.23429209781392274</v>
      </c>
      <c r="J9" s="94">
        <v>4734198216</v>
      </c>
      <c r="K9" s="94">
        <v>13597633492</v>
      </c>
      <c r="L9" s="92">
        <f>IF($K9=0,0,$M9/$K9)</f>
        <v>0.3481633931952429</v>
      </c>
      <c r="M9" s="94">
        <v>4734198216</v>
      </c>
      <c r="N9" s="94">
        <v>16848401072</v>
      </c>
      <c r="O9" s="92">
        <f>IF($N9=0,0,$M9/$N9)</f>
        <v>0.2809879819318679</v>
      </c>
      <c r="P9" s="94">
        <v>1477693181</v>
      </c>
      <c r="Q9" s="94">
        <v>2160091107</v>
      </c>
      <c r="R9" s="92">
        <f>IF($T9=0,0,$P9/$T9)</f>
        <v>0.6840883591490107</v>
      </c>
      <c r="S9" s="95">
        <v>1032681800</v>
      </c>
      <c r="T9" s="96">
        <v>2160091107</v>
      </c>
      <c r="U9" s="92">
        <f>IF($T9=0,0,$V9/$T9)</f>
        <v>0.47807326119416316</v>
      </c>
      <c r="V9" s="95">
        <v>1032681800</v>
      </c>
      <c r="W9" s="96">
        <v>236178</v>
      </c>
      <c r="X9" s="92">
        <f>IF($W9=0,0,$V9/$W9)</f>
        <v>4372.472457214474</v>
      </c>
      <c r="Y9" s="95">
        <v>1415650036</v>
      </c>
      <c r="Z9" s="95">
        <v>2160091107</v>
      </c>
      <c r="AA9" s="92">
        <f>IF($Z9=0,0,$Y9/$Z9)</f>
        <v>0.655365892397982</v>
      </c>
      <c r="AB9" s="94">
        <v>3531981</v>
      </c>
      <c r="AC9" s="95">
        <v>11627164933</v>
      </c>
      <c r="AD9" s="92">
        <f>IF($AC9=0,0,$AB9/$AC9)</f>
        <v>0.00030376975129815163</v>
      </c>
      <c r="AE9" s="94">
        <v>5945543</v>
      </c>
      <c r="AF9" s="95">
        <v>20206393046</v>
      </c>
      <c r="AG9" s="92">
        <f>IF($AF9=0,0,$AE9/$AF9)</f>
        <v>0.0002942406884031667</v>
      </c>
    </row>
    <row r="10" spans="1:33" s="12" customFormat="1" ht="12.75" customHeight="1">
      <c r="A10" s="24"/>
      <c r="B10" s="25" t="s">
        <v>52</v>
      </c>
      <c r="C10" s="26" t="s">
        <v>53</v>
      </c>
      <c r="D10" s="39">
        <v>21032202793</v>
      </c>
      <c r="E10" s="40">
        <v>22627601037</v>
      </c>
      <c r="F10" s="92">
        <f>IF($E10=0,0,$N10/$E10)</f>
        <v>0.9294932661491048</v>
      </c>
      <c r="G10" s="93">
        <v>5281956909</v>
      </c>
      <c r="H10" s="94">
        <v>20521587991</v>
      </c>
      <c r="I10" s="92">
        <f>IF($AF10=0,0,$M10/$AF10)</f>
        <v>0.25738538905061675</v>
      </c>
      <c r="J10" s="94">
        <v>5281956909</v>
      </c>
      <c r="K10" s="94">
        <v>14787480001</v>
      </c>
      <c r="L10" s="92">
        <f>IF($K10=0,0,$M10/$K10)</f>
        <v>0.3571911447145023</v>
      </c>
      <c r="M10" s="94">
        <v>5281956909</v>
      </c>
      <c r="N10" s="94">
        <v>21032202793</v>
      </c>
      <c r="O10" s="92">
        <f>IF($N10=0,0,$M10/$N10)</f>
        <v>0.2511366479766901</v>
      </c>
      <c r="P10" s="94">
        <v>2944582000</v>
      </c>
      <c r="Q10" s="94">
        <v>5370572000</v>
      </c>
      <c r="R10" s="92">
        <f>IF($T10=0,0,$P10/$T10)</f>
        <v>0.548280890750557</v>
      </c>
      <c r="S10" s="95">
        <v>0</v>
      </c>
      <c r="T10" s="96">
        <v>5370572000</v>
      </c>
      <c r="U10" s="92">
        <f>IF($T10=0,0,$V10/$T10)</f>
        <v>0</v>
      </c>
      <c r="V10" s="95">
        <v>0</v>
      </c>
      <c r="W10" s="96">
        <v>31316193000</v>
      </c>
      <c r="X10" s="92">
        <f>IF($W10=0,0,$V10/$W10)</f>
        <v>0</v>
      </c>
      <c r="Y10" s="95">
        <v>4811797000</v>
      </c>
      <c r="Z10" s="95">
        <v>5370572000</v>
      </c>
      <c r="AA10" s="92">
        <f>IF($Z10=0,0,$Y10/$Z10)</f>
        <v>0.8959561476878068</v>
      </c>
      <c r="AB10" s="94">
        <v>2859357000</v>
      </c>
      <c r="AC10" s="95">
        <v>10483983455</v>
      </c>
      <c r="AD10" s="92">
        <f>IF($AC10=0,0,$AB10/$AC10)</f>
        <v>0.27273574135948503</v>
      </c>
      <c r="AE10" s="94">
        <v>7142529000</v>
      </c>
      <c r="AF10" s="95">
        <v>20521587991</v>
      </c>
      <c r="AG10" s="92">
        <f>IF($AF10=0,0,$AE10/$AF10)</f>
        <v>0.3480495273139898</v>
      </c>
    </row>
    <row r="11" spans="1:33" s="12" customFormat="1" ht="12.75" customHeight="1">
      <c r="A11" s="24"/>
      <c r="B11" s="25" t="s">
        <v>54</v>
      </c>
      <c r="C11" s="26" t="s">
        <v>55</v>
      </c>
      <c r="D11" s="39">
        <v>22803298775</v>
      </c>
      <c r="E11" s="40">
        <v>27124059775</v>
      </c>
      <c r="F11" s="92">
        <f>IF($E11=0,0,$N11/$E11)</f>
        <v>0.8407037502556161</v>
      </c>
      <c r="G11" s="93">
        <v>6389740533</v>
      </c>
      <c r="H11" s="94">
        <v>25034453556</v>
      </c>
      <c r="I11" s="92">
        <f>IF($AF11=0,0,$M11/$AF11)</f>
        <v>0.25523786723391745</v>
      </c>
      <c r="J11" s="94">
        <v>6389740533</v>
      </c>
      <c r="K11" s="94">
        <v>16499415741</v>
      </c>
      <c r="L11" s="92">
        <f>IF($K11=0,0,$M11/$K11)</f>
        <v>0.3872707151151965</v>
      </c>
      <c r="M11" s="94">
        <v>6389740533</v>
      </c>
      <c r="N11" s="94">
        <v>22803298775</v>
      </c>
      <c r="O11" s="92">
        <f>IF($N11=0,0,$M11/$N11)</f>
        <v>0.2802112359289561</v>
      </c>
      <c r="P11" s="94">
        <v>2175075260</v>
      </c>
      <c r="Q11" s="94">
        <v>3058761260</v>
      </c>
      <c r="R11" s="92">
        <f>IF($T11=0,0,$P11/$T11)</f>
        <v>0.7110967725542594</v>
      </c>
      <c r="S11" s="95">
        <v>1512000000</v>
      </c>
      <c r="T11" s="96">
        <v>3058761260</v>
      </c>
      <c r="U11" s="92">
        <f>IF($T11=0,0,$V11/$T11)</f>
        <v>0.4943177552863344</v>
      </c>
      <c r="V11" s="95">
        <v>1512000000</v>
      </c>
      <c r="W11" s="96">
        <v>36133517000</v>
      </c>
      <c r="X11" s="92">
        <f>IF($W11=0,0,$V11/$W11)</f>
        <v>0.041844805751956</v>
      </c>
      <c r="Y11" s="95">
        <v>2631227000</v>
      </c>
      <c r="Z11" s="95">
        <v>3058761260</v>
      </c>
      <c r="AA11" s="92">
        <f>IF($Z11=0,0,$Y11/$Z11)</f>
        <v>0.8602263388153412</v>
      </c>
      <c r="AB11" s="94">
        <v>2785655000</v>
      </c>
      <c r="AC11" s="95">
        <v>14788802634</v>
      </c>
      <c r="AD11" s="92">
        <f>IF($AC11=0,0,$AB11/$AC11)</f>
        <v>0.18836244346081657</v>
      </c>
      <c r="AE11" s="94">
        <v>6393458000</v>
      </c>
      <c r="AF11" s="95">
        <v>25034453556</v>
      </c>
      <c r="AG11" s="92">
        <f>IF($AF11=0,0,$AE11/$AF11)</f>
        <v>0.25538636126801667</v>
      </c>
    </row>
    <row r="12" spans="1:33" s="12" customFormat="1" ht="12.75" customHeight="1">
      <c r="A12" s="24"/>
      <c r="B12" s="25" t="s">
        <v>56</v>
      </c>
      <c r="C12" s="26" t="s">
        <v>57</v>
      </c>
      <c r="D12" s="39">
        <v>5342492900</v>
      </c>
      <c r="E12" s="40">
        <v>6610800800</v>
      </c>
      <c r="F12" s="92">
        <f>IF($E12=0,0,$N12/$E12)</f>
        <v>0.8081461023602465</v>
      </c>
      <c r="G12" s="93">
        <v>1715592330</v>
      </c>
      <c r="H12" s="94">
        <v>5640299510</v>
      </c>
      <c r="I12" s="92">
        <f>IF($AF12=0,0,$M12/$AF12)</f>
        <v>0.3041668845702841</v>
      </c>
      <c r="J12" s="94">
        <v>1715592330</v>
      </c>
      <c r="K12" s="94">
        <v>3615596844</v>
      </c>
      <c r="L12" s="92">
        <f>IF($K12=0,0,$M12/$K12)</f>
        <v>0.4744976843441453</v>
      </c>
      <c r="M12" s="94">
        <v>1715592330</v>
      </c>
      <c r="N12" s="94">
        <v>5342492900</v>
      </c>
      <c r="O12" s="92">
        <f>IF($N12=0,0,$M12/$N12)</f>
        <v>0.3211220608266976</v>
      </c>
      <c r="P12" s="94">
        <v>1021395680</v>
      </c>
      <c r="Q12" s="94">
        <v>2183122880</v>
      </c>
      <c r="R12" s="92">
        <f>IF($T12=0,0,$P12/$T12)</f>
        <v>0.467859912677018</v>
      </c>
      <c r="S12" s="95">
        <v>470000000</v>
      </c>
      <c r="T12" s="96">
        <v>2183122880</v>
      </c>
      <c r="U12" s="92">
        <f>IF($T12=0,0,$V12/$T12)</f>
        <v>0.21528792735661312</v>
      </c>
      <c r="V12" s="95">
        <v>470000000</v>
      </c>
      <c r="W12" s="96">
        <v>10231789000</v>
      </c>
      <c r="X12" s="92">
        <f>IF($W12=0,0,$V12/$W12)</f>
        <v>0.045935270948218344</v>
      </c>
      <c r="Y12" s="95">
        <v>1620048510</v>
      </c>
      <c r="Z12" s="95">
        <v>2183122880</v>
      </c>
      <c r="AA12" s="92">
        <f>IF($Z12=0,0,$Y12/$Z12)</f>
        <v>0.7420784807129134</v>
      </c>
      <c r="AB12" s="94">
        <v>811110000</v>
      </c>
      <c r="AC12" s="95">
        <v>3003748380</v>
      </c>
      <c r="AD12" s="92">
        <f>IF($AC12=0,0,$AB12/$AC12)</f>
        <v>0.27003260506128013</v>
      </c>
      <c r="AE12" s="94">
        <v>1125762000</v>
      </c>
      <c r="AF12" s="95">
        <v>5640299510</v>
      </c>
      <c r="AG12" s="92">
        <f>IF($AF12=0,0,$AE12/$AF12)</f>
        <v>0.19959259220260805</v>
      </c>
    </row>
    <row r="13" spans="1:33" s="12" customFormat="1" ht="12.75" customHeight="1">
      <c r="A13" s="24"/>
      <c r="B13" s="25" t="s">
        <v>58</v>
      </c>
      <c r="C13" s="26" t="s">
        <v>59</v>
      </c>
      <c r="D13" s="39">
        <v>14400772715</v>
      </c>
      <c r="E13" s="40">
        <v>16377286715</v>
      </c>
      <c r="F13" s="92">
        <f>IF($E13=0,0,$N13/$E13)</f>
        <v>0.8793137084063073</v>
      </c>
      <c r="G13" s="93">
        <v>4146517014</v>
      </c>
      <c r="H13" s="94">
        <v>14831720271</v>
      </c>
      <c r="I13" s="92">
        <f>IF($AF13=0,0,$M13/$AF13)</f>
        <v>0.279570875005481</v>
      </c>
      <c r="J13" s="94">
        <v>4146517014</v>
      </c>
      <c r="K13" s="94">
        <v>10347487140</v>
      </c>
      <c r="L13" s="92">
        <f>IF($K13=0,0,$M13/$K13)</f>
        <v>0.4007269550469816</v>
      </c>
      <c r="M13" s="94">
        <v>4146517014</v>
      </c>
      <c r="N13" s="94">
        <v>14400772715</v>
      </c>
      <c r="O13" s="92">
        <f>IF($N13=0,0,$M13/$N13)</f>
        <v>0.2879371194908828</v>
      </c>
      <c r="P13" s="94">
        <v>1869948947</v>
      </c>
      <c r="Q13" s="94">
        <v>3194974947</v>
      </c>
      <c r="R13" s="92">
        <f>IF($T13=0,0,$P13/$T13)</f>
        <v>0.5852781251871269</v>
      </c>
      <c r="S13" s="95">
        <v>1869948947</v>
      </c>
      <c r="T13" s="96">
        <v>3194974947</v>
      </c>
      <c r="U13" s="92">
        <f>IF($T13=0,0,$V13/$T13)</f>
        <v>0.5852781251871269</v>
      </c>
      <c r="V13" s="95">
        <v>1869948947</v>
      </c>
      <c r="W13" s="96">
        <v>18135178430</v>
      </c>
      <c r="X13" s="92">
        <f>IF($W13=0,0,$V13/$W13)</f>
        <v>0.10311169279187511</v>
      </c>
      <c r="Y13" s="95">
        <v>2732062907</v>
      </c>
      <c r="Z13" s="95">
        <v>3194974947</v>
      </c>
      <c r="AA13" s="92">
        <f>IF($Z13=0,0,$Y13/$Z13)</f>
        <v>0.8551124663951865</v>
      </c>
      <c r="AB13" s="94">
        <v>2775635794</v>
      </c>
      <c r="AC13" s="95">
        <v>8450826873</v>
      </c>
      <c r="AD13" s="92">
        <f>IF($AC13=0,0,$AB13/$AC13)</f>
        <v>0.3284454687940689</v>
      </c>
      <c r="AE13" s="94">
        <v>3032995287</v>
      </c>
      <c r="AF13" s="95">
        <v>14831720271</v>
      </c>
      <c r="AG13" s="92">
        <f>IF($AF13=0,0,$AE13/$AF13)</f>
        <v>0.20449383022213014</v>
      </c>
    </row>
    <row r="14" spans="1:33" s="12" customFormat="1" ht="12.75" customHeight="1">
      <c r="A14" s="29"/>
      <c r="B14" s="30" t="s">
        <v>620</v>
      </c>
      <c r="C14" s="29"/>
      <c r="D14" s="41">
        <f>SUM(N8:N13)</f>
        <v>107591555093</v>
      </c>
      <c r="E14" s="42">
        <f>SUM(E8:E13)</f>
        <v>121036229108</v>
      </c>
      <c r="F14" s="97">
        <f>IF($E14=0,0,$N14/$E14)</f>
        <v>0.8889202504565522</v>
      </c>
      <c r="G14" s="98">
        <f>SUM(G8:G13)</f>
        <v>28459542915</v>
      </c>
      <c r="H14" s="99">
        <f>SUM(H8:H13)</f>
        <v>113210518700</v>
      </c>
      <c r="I14" s="97">
        <f>IF($AF14=0,0,$M14/$AF14)</f>
        <v>0.25138603057208675</v>
      </c>
      <c r="J14" s="99">
        <f>SUM(J8:J13)</f>
        <v>28459542915</v>
      </c>
      <c r="K14" s="99">
        <f>SUM(K8:K13)</f>
        <v>81084685062</v>
      </c>
      <c r="L14" s="97">
        <f>IF($K14=0,0,$M14/$K14)</f>
        <v>0.35098542829930096</v>
      </c>
      <c r="M14" s="99">
        <f>SUM(M8:M13)</f>
        <v>28459542915</v>
      </c>
      <c r="N14" s="99">
        <f>SUM(N8:N13)</f>
        <v>107591555093</v>
      </c>
      <c r="O14" s="97">
        <f>IF($N14=0,0,$M14/$N14)</f>
        <v>0.2645146535004549</v>
      </c>
      <c r="P14" s="99">
        <f>SUM(P8:P13)</f>
        <v>11460259222</v>
      </c>
      <c r="Q14" s="99">
        <f>SUM(Q8:Q13)</f>
        <v>19574886458</v>
      </c>
      <c r="R14" s="97">
        <f>IF($T14=0,0,$P14/$T14)</f>
        <v>0.5854572513914298</v>
      </c>
      <c r="S14" s="100">
        <f>SUM(S8:S13)</f>
        <v>6000507580</v>
      </c>
      <c r="T14" s="101">
        <f>SUM(T8:T13)</f>
        <v>19574886458</v>
      </c>
      <c r="U14" s="97">
        <f>IF($T14=0,0,$V14/$T14)</f>
        <v>0.3065411180225605</v>
      </c>
      <c r="V14" s="100">
        <f>SUM(V8:V13)</f>
        <v>6000507580</v>
      </c>
      <c r="W14" s="101">
        <f>SUM(W8:W13)</f>
        <v>95840329217</v>
      </c>
      <c r="X14" s="97">
        <f>IF($W14=0,0,$V14/$W14)</f>
        <v>0.06260942161846873</v>
      </c>
      <c r="Y14" s="100">
        <f>SUM(Y8:Y13)</f>
        <v>15920586173</v>
      </c>
      <c r="Z14" s="100">
        <f>SUM(Z8:Z13)</f>
        <v>19574886459</v>
      </c>
      <c r="AA14" s="97">
        <f>IF($Z14=0,0,$Y14/$Z14)</f>
        <v>0.8133169102332212</v>
      </c>
      <c r="AB14" s="99">
        <f>SUM(AB8:AB13)</f>
        <v>9238458587</v>
      </c>
      <c r="AC14" s="100">
        <f>SUM(AC8:AC13)</f>
        <v>58966082555</v>
      </c>
      <c r="AD14" s="97">
        <f>IF($AC14=0,0,$AB14/$AC14)</f>
        <v>0.15667411139925946</v>
      </c>
      <c r="AE14" s="99">
        <f>SUM(AE8:AE13)</f>
        <v>17703072999</v>
      </c>
      <c r="AF14" s="100">
        <f>SUM(AF8:AF13)</f>
        <v>113210518700</v>
      </c>
      <c r="AG14" s="97">
        <f>IF($AF14=0,0,$AE14/$AF14)</f>
        <v>0.15637304026414642</v>
      </c>
    </row>
    <row r="15" spans="1:33" s="12" customFormat="1" ht="12.75" customHeight="1">
      <c r="A15" s="24"/>
      <c r="B15" s="25"/>
      <c r="C15" s="26"/>
      <c r="D15" s="39"/>
      <c r="E15" s="40"/>
      <c r="F15" s="27"/>
      <c r="G15" s="46"/>
      <c r="H15" s="40"/>
      <c r="I15" s="27"/>
      <c r="J15" s="40"/>
      <c r="K15" s="40"/>
      <c r="L15" s="27"/>
      <c r="M15" s="40"/>
      <c r="N15" s="40"/>
      <c r="O15" s="27"/>
      <c r="P15" s="40"/>
      <c r="Q15" s="40"/>
      <c r="R15" s="27"/>
      <c r="S15" s="48"/>
      <c r="T15" s="49"/>
      <c r="U15" s="27"/>
      <c r="V15" s="48"/>
      <c r="W15" s="49"/>
      <c r="X15" s="27"/>
      <c r="Y15" s="48"/>
      <c r="Z15" s="48"/>
      <c r="AA15" s="27"/>
      <c r="AB15" s="40"/>
      <c r="AC15" s="48"/>
      <c r="AD15" s="27"/>
      <c r="AE15" s="40"/>
      <c r="AF15" s="48"/>
      <c r="AG15" s="27"/>
    </row>
    <row r="16" spans="1:33" s="12" customFormat="1" ht="12.75" customHeight="1">
      <c r="A16" s="20"/>
      <c r="B16" s="21" t="s">
        <v>104</v>
      </c>
      <c r="C16" s="15"/>
      <c r="D16" s="37"/>
      <c r="E16" s="38"/>
      <c r="F16" s="22"/>
      <c r="G16" s="45"/>
      <c r="H16" s="38"/>
      <c r="I16" s="22"/>
      <c r="J16" s="38"/>
      <c r="K16" s="38"/>
      <c r="L16" s="22"/>
      <c r="M16" s="38"/>
      <c r="N16" s="38"/>
      <c r="O16" s="22"/>
      <c r="P16" s="38"/>
      <c r="Q16" s="38"/>
      <c r="R16" s="22"/>
      <c r="S16" s="38"/>
      <c r="T16" s="45"/>
      <c r="U16" s="22"/>
      <c r="V16" s="38"/>
      <c r="W16" s="45"/>
      <c r="X16" s="22"/>
      <c r="Y16" s="38"/>
      <c r="Z16" s="38"/>
      <c r="AA16" s="22"/>
      <c r="AB16" s="38"/>
      <c r="AC16" s="38"/>
      <c r="AD16" s="22"/>
      <c r="AE16" s="38"/>
      <c r="AF16" s="38"/>
      <c r="AG16" s="22"/>
    </row>
    <row r="17" spans="1:33" s="12" customFormat="1" ht="12.75" customHeight="1">
      <c r="A17" s="24"/>
      <c r="B17" s="25"/>
      <c r="C17" s="26"/>
      <c r="D17" s="39"/>
      <c r="E17" s="40"/>
      <c r="F17" s="27"/>
      <c r="G17" s="46"/>
      <c r="H17" s="40"/>
      <c r="I17" s="27"/>
      <c r="J17" s="40"/>
      <c r="K17" s="40"/>
      <c r="L17" s="27"/>
      <c r="M17" s="40"/>
      <c r="N17" s="40"/>
      <c r="O17" s="27"/>
      <c r="P17" s="40"/>
      <c r="Q17" s="40"/>
      <c r="R17" s="27"/>
      <c r="S17" s="48"/>
      <c r="T17" s="49"/>
      <c r="U17" s="27"/>
      <c r="V17" s="48"/>
      <c r="W17" s="49"/>
      <c r="X17" s="27"/>
      <c r="Y17" s="48"/>
      <c r="Z17" s="48"/>
      <c r="AA17" s="27"/>
      <c r="AB17" s="40"/>
      <c r="AC17" s="48"/>
      <c r="AD17" s="27"/>
      <c r="AE17" s="40"/>
      <c r="AF17" s="48"/>
      <c r="AG17" s="27"/>
    </row>
    <row r="18" spans="1:33" s="12" customFormat="1" ht="12.75" customHeight="1">
      <c r="A18" s="24"/>
      <c r="B18" s="25" t="s">
        <v>105</v>
      </c>
      <c r="C18" s="26" t="s">
        <v>106</v>
      </c>
      <c r="D18" s="39">
        <v>87603827</v>
      </c>
      <c r="E18" s="40">
        <v>119975827</v>
      </c>
      <c r="F18" s="92">
        <f aca="true" t="shared" si="0" ref="F18:F49">IF($E18=0,0,$N18/$E18)</f>
        <v>0.7301789801373905</v>
      </c>
      <c r="G18" s="93">
        <v>47732793</v>
      </c>
      <c r="H18" s="94">
        <v>112290827</v>
      </c>
      <c r="I18" s="92">
        <f aca="true" t="shared" si="1" ref="I18:I49">IF($AF18=0,0,$M18/$AF18)</f>
        <v>0.42508185463804626</v>
      </c>
      <c r="J18" s="94">
        <v>47732793</v>
      </c>
      <c r="K18" s="94">
        <v>84860204</v>
      </c>
      <c r="L18" s="92">
        <f aca="true" t="shared" si="2" ref="L18:L49">IF($K18=0,0,$M18/$K18)</f>
        <v>0.5624873704050959</v>
      </c>
      <c r="M18" s="94">
        <v>47732793</v>
      </c>
      <c r="N18" s="94">
        <v>87603827</v>
      </c>
      <c r="O18" s="92">
        <f aca="true" t="shared" si="3" ref="O18:O49">IF($N18=0,0,$M18/$N18)</f>
        <v>0.5448710933598826</v>
      </c>
      <c r="P18" s="94">
        <v>0</v>
      </c>
      <c r="Q18" s="94">
        <v>0</v>
      </c>
      <c r="R18" s="92">
        <f aca="true" t="shared" si="4" ref="R18:R49">IF($T18=0,0,$P18/$T18)</f>
        <v>0</v>
      </c>
      <c r="S18" s="95">
        <v>0</v>
      </c>
      <c r="T18" s="96">
        <v>0</v>
      </c>
      <c r="U18" s="92">
        <f aca="true" t="shared" si="5" ref="U18:U49">IF($T18=0,0,$V18/$T18)</f>
        <v>0</v>
      </c>
      <c r="V18" s="95">
        <v>0</v>
      </c>
      <c r="W18" s="96">
        <v>33281760</v>
      </c>
      <c r="X18" s="92">
        <f aca="true" t="shared" si="6" ref="X18:X49">IF($W18=0,0,$V18/$W18)</f>
        <v>0</v>
      </c>
      <c r="Y18" s="95">
        <v>45450544</v>
      </c>
      <c r="Z18" s="95">
        <v>47966544</v>
      </c>
      <c r="AA18" s="92">
        <f aca="true" t="shared" si="7" ref="AA18:AA49">IF($Z18=0,0,$Y18/$Z18)</f>
        <v>0.9475467734344171</v>
      </c>
      <c r="AB18" s="94">
        <v>0</v>
      </c>
      <c r="AC18" s="95">
        <v>68612760</v>
      </c>
      <c r="AD18" s="92">
        <f aca="true" t="shared" si="8" ref="AD18:AD49">IF($AC18=0,0,$AB18/$AC18)</f>
        <v>0</v>
      </c>
      <c r="AE18" s="40">
        <v>0</v>
      </c>
      <c r="AF18" s="48">
        <v>112290827</v>
      </c>
      <c r="AG18" s="27">
        <f aca="true" t="shared" si="9" ref="AG18:AG49">IF($AF18=0,0,$AE18/$AF18)</f>
        <v>0</v>
      </c>
    </row>
    <row r="19" spans="1:33" s="12" customFormat="1" ht="12.75" customHeight="1">
      <c r="A19" s="24"/>
      <c r="B19" s="25" t="s">
        <v>107</v>
      </c>
      <c r="C19" s="26" t="s">
        <v>108</v>
      </c>
      <c r="D19" s="39">
        <v>86530177</v>
      </c>
      <c r="E19" s="40">
        <v>136344513</v>
      </c>
      <c r="F19" s="92">
        <f t="shared" si="0"/>
        <v>0.634643632487066</v>
      </c>
      <c r="G19" s="93">
        <v>43282900</v>
      </c>
      <c r="H19" s="94">
        <v>119589715</v>
      </c>
      <c r="I19" s="92">
        <f t="shared" si="1"/>
        <v>0.36192828120712556</v>
      </c>
      <c r="J19" s="94">
        <v>43282900</v>
      </c>
      <c r="K19" s="94">
        <v>80514124</v>
      </c>
      <c r="L19" s="92">
        <f t="shared" si="2"/>
        <v>0.5375814558946205</v>
      </c>
      <c r="M19" s="94">
        <v>43282900</v>
      </c>
      <c r="N19" s="94">
        <v>86530177</v>
      </c>
      <c r="O19" s="92">
        <f t="shared" si="3"/>
        <v>0.5002058414834861</v>
      </c>
      <c r="P19" s="94">
        <v>5120702</v>
      </c>
      <c r="Q19" s="94">
        <v>17834702</v>
      </c>
      <c r="R19" s="92">
        <f t="shared" si="4"/>
        <v>0.28712013242497686</v>
      </c>
      <c r="S19" s="95">
        <v>730000</v>
      </c>
      <c r="T19" s="96">
        <v>17834702</v>
      </c>
      <c r="U19" s="92">
        <f t="shared" si="5"/>
        <v>0.040931438047016426</v>
      </c>
      <c r="V19" s="95">
        <v>730000</v>
      </c>
      <c r="W19" s="96">
        <v>284899259</v>
      </c>
      <c r="X19" s="92">
        <f t="shared" si="6"/>
        <v>0.0025623092266449173</v>
      </c>
      <c r="Y19" s="95">
        <v>13011000</v>
      </c>
      <c r="Z19" s="95">
        <v>17834702</v>
      </c>
      <c r="AA19" s="92">
        <f t="shared" si="7"/>
        <v>0.7295327951092202</v>
      </c>
      <c r="AB19" s="94">
        <v>9171312</v>
      </c>
      <c r="AC19" s="95">
        <v>75204543</v>
      </c>
      <c r="AD19" s="92">
        <f t="shared" si="8"/>
        <v>0.12195156880349635</v>
      </c>
      <c r="AE19" s="40">
        <v>8791085</v>
      </c>
      <c r="AF19" s="48">
        <v>119589715</v>
      </c>
      <c r="AG19" s="27">
        <f t="shared" si="9"/>
        <v>0.07351037670756218</v>
      </c>
    </row>
    <row r="20" spans="1:33" s="12" customFormat="1" ht="12.75" customHeight="1">
      <c r="A20" s="24"/>
      <c r="B20" s="25" t="s">
        <v>109</v>
      </c>
      <c r="C20" s="26" t="s">
        <v>110</v>
      </c>
      <c r="D20" s="39">
        <v>0</v>
      </c>
      <c r="E20" s="40">
        <v>0</v>
      </c>
      <c r="F20" s="92">
        <f t="shared" si="0"/>
        <v>0</v>
      </c>
      <c r="G20" s="93">
        <v>0</v>
      </c>
      <c r="H20" s="94">
        <v>0</v>
      </c>
      <c r="I20" s="92">
        <f t="shared" si="1"/>
        <v>0</v>
      </c>
      <c r="J20" s="94">
        <v>0</v>
      </c>
      <c r="K20" s="94">
        <v>0</v>
      </c>
      <c r="L20" s="92">
        <f t="shared" si="2"/>
        <v>0</v>
      </c>
      <c r="M20" s="94">
        <v>0</v>
      </c>
      <c r="N20" s="94">
        <v>0</v>
      </c>
      <c r="O20" s="92">
        <f t="shared" si="3"/>
        <v>0</v>
      </c>
      <c r="P20" s="94">
        <v>0</v>
      </c>
      <c r="Q20" s="94">
        <v>0</v>
      </c>
      <c r="R20" s="92">
        <f t="shared" si="4"/>
        <v>0</v>
      </c>
      <c r="S20" s="95">
        <v>0</v>
      </c>
      <c r="T20" s="96">
        <v>0</v>
      </c>
      <c r="U20" s="92">
        <f t="shared" si="5"/>
        <v>0</v>
      </c>
      <c r="V20" s="95">
        <v>0</v>
      </c>
      <c r="W20" s="96">
        <v>0</v>
      </c>
      <c r="X20" s="92">
        <f t="shared" si="6"/>
        <v>0</v>
      </c>
      <c r="Y20" s="95">
        <v>0</v>
      </c>
      <c r="Z20" s="95">
        <v>0</v>
      </c>
      <c r="AA20" s="92">
        <f t="shared" si="7"/>
        <v>0</v>
      </c>
      <c r="AB20" s="94">
        <v>0</v>
      </c>
      <c r="AC20" s="95">
        <v>0</v>
      </c>
      <c r="AD20" s="92">
        <f t="shared" si="8"/>
        <v>0</v>
      </c>
      <c r="AE20" s="40">
        <v>0</v>
      </c>
      <c r="AF20" s="48">
        <v>0</v>
      </c>
      <c r="AG20" s="27">
        <f t="shared" si="9"/>
        <v>0</v>
      </c>
    </row>
    <row r="21" spans="1:33" s="12" customFormat="1" ht="12.75" customHeight="1">
      <c r="A21" s="24"/>
      <c r="B21" s="25" t="s">
        <v>111</v>
      </c>
      <c r="C21" s="26" t="s">
        <v>112</v>
      </c>
      <c r="D21" s="39">
        <v>251705281</v>
      </c>
      <c r="E21" s="40">
        <v>309347435</v>
      </c>
      <c r="F21" s="92">
        <f t="shared" si="0"/>
        <v>0.8136653242332524</v>
      </c>
      <c r="G21" s="93">
        <v>89613416</v>
      </c>
      <c r="H21" s="94">
        <v>239751335</v>
      </c>
      <c r="I21" s="92">
        <f t="shared" si="1"/>
        <v>0.37377650472728335</v>
      </c>
      <c r="J21" s="94">
        <v>89613416</v>
      </c>
      <c r="K21" s="94">
        <v>175988956</v>
      </c>
      <c r="L21" s="92">
        <f t="shared" si="2"/>
        <v>0.5091990886064465</v>
      </c>
      <c r="M21" s="94">
        <v>89613416</v>
      </c>
      <c r="N21" s="94">
        <v>251705281</v>
      </c>
      <c r="O21" s="92">
        <f t="shared" si="3"/>
        <v>0.35602517215361884</v>
      </c>
      <c r="P21" s="94">
        <v>32547750</v>
      </c>
      <c r="Q21" s="94">
        <v>55017890</v>
      </c>
      <c r="R21" s="92">
        <f t="shared" si="4"/>
        <v>0.5915848463108999</v>
      </c>
      <c r="S21" s="95">
        <v>0</v>
      </c>
      <c r="T21" s="96">
        <v>55017890</v>
      </c>
      <c r="U21" s="92">
        <f t="shared" si="5"/>
        <v>0</v>
      </c>
      <c r="V21" s="95">
        <v>0</v>
      </c>
      <c r="W21" s="96">
        <v>340000000</v>
      </c>
      <c r="X21" s="92">
        <f t="shared" si="6"/>
        <v>0</v>
      </c>
      <c r="Y21" s="95">
        <v>12951980</v>
      </c>
      <c r="Z21" s="95">
        <v>60911920</v>
      </c>
      <c r="AA21" s="92">
        <f t="shared" si="7"/>
        <v>0.21263457136140185</v>
      </c>
      <c r="AB21" s="94">
        <v>70000000</v>
      </c>
      <c r="AC21" s="95">
        <v>126296669</v>
      </c>
      <c r="AD21" s="92">
        <f t="shared" si="8"/>
        <v>0.5542505638054477</v>
      </c>
      <c r="AE21" s="40">
        <v>13500000</v>
      </c>
      <c r="AF21" s="48">
        <v>239751335</v>
      </c>
      <c r="AG21" s="27">
        <f t="shared" si="9"/>
        <v>0.05630834130704632</v>
      </c>
    </row>
    <row r="22" spans="1:33" s="12" customFormat="1" ht="12.75" customHeight="1">
      <c r="A22" s="24"/>
      <c r="B22" s="25" t="s">
        <v>113</v>
      </c>
      <c r="C22" s="26" t="s">
        <v>114</v>
      </c>
      <c r="D22" s="39">
        <v>160855455</v>
      </c>
      <c r="E22" s="40">
        <v>209409265</v>
      </c>
      <c r="F22" s="92">
        <f t="shared" si="0"/>
        <v>0.7681391508632629</v>
      </c>
      <c r="G22" s="93">
        <v>56425919</v>
      </c>
      <c r="H22" s="94">
        <v>204404625</v>
      </c>
      <c r="I22" s="92">
        <f t="shared" si="1"/>
        <v>0.2760501089444527</v>
      </c>
      <c r="J22" s="94">
        <v>56425919</v>
      </c>
      <c r="K22" s="94">
        <v>204404625</v>
      </c>
      <c r="L22" s="92">
        <f t="shared" si="2"/>
        <v>0.2760501089444527</v>
      </c>
      <c r="M22" s="94">
        <v>56425919</v>
      </c>
      <c r="N22" s="94">
        <v>160855455</v>
      </c>
      <c r="O22" s="92">
        <f t="shared" si="3"/>
        <v>0.3507864809434035</v>
      </c>
      <c r="P22" s="94">
        <v>0</v>
      </c>
      <c r="Q22" s="94">
        <v>0</v>
      </c>
      <c r="R22" s="92">
        <f t="shared" si="4"/>
        <v>0</v>
      </c>
      <c r="S22" s="95">
        <v>0</v>
      </c>
      <c r="T22" s="96">
        <v>0</v>
      </c>
      <c r="U22" s="92">
        <f t="shared" si="5"/>
        <v>0</v>
      </c>
      <c r="V22" s="95">
        <v>0</v>
      </c>
      <c r="W22" s="96">
        <v>323918924</v>
      </c>
      <c r="X22" s="92">
        <f t="shared" si="6"/>
        <v>0</v>
      </c>
      <c r="Y22" s="95">
        <v>11464992</v>
      </c>
      <c r="Z22" s="95">
        <v>12174430</v>
      </c>
      <c r="AA22" s="92">
        <f t="shared" si="7"/>
        <v>0.94172721022668</v>
      </c>
      <c r="AB22" s="94">
        <v>7921450</v>
      </c>
      <c r="AC22" s="95">
        <v>87604907</v>
      </c>
      <c r="AD22" s="92">
        <f t="shared" si="8"/>
        <v>0.09042244631342397</v>
      </c>
      <c r="AE22" s="40">
        <v>0</v>
      </c>
      <c r="AF22" s="48">
        <v>204404625</v>
      </c>
      <c r="AG22" s="27">
        <f t="shared" si="9"/>
        <v>0</v>
      </c>
    </row>
    <row r="23" spans="1:33" s="12" customFormat="1" ht="12.75" customHeight="1">
      <c r="A23" s="24"/>
      <c r="B23" s="25" t="s">
        <v>115</v>
      </c>
      <c r="C23" s="26" t="s">
        <v>116</v>
      </c>
      <c r="D23" s="39">
        <v>56924761</v>
      </c>
      <c r="E23" s="40">
        <v>88622761</v>
      </c>
      <c r="F23" s="92">
        <f t="shared" si="0"/>
        <v>0.6423266478912794</v>
      </c>
      <c r="G23" s="93">
        <v>25432267</v>
      </c>
      <c r="H23" s="94">
        <v>74132461</v>
      </c>
      <c r="I23" s="92">
        <f t="shared" si="1"/>
        <v>0.3430651924532763</v>
      </c>
      <c r="J23" s="94">
        <v>25432267</v>
      </c>
      <c r="K23" s="94">
        <v>66390277</v>
      </c>
      <c r="L23" s="92">
        <f t="shared" si="2"/>
        <v>0.38307216281082845</v>
      </c>
      <c r="M23" s="94">
        <v>25432267</v>
      </c>
      <c r="N23" s="94">
        <v>56924761</v>
      </c>
      <c r="O23" s="92">
        <f t="shared" si="3"/>
        <v>0.4467698511724977</v>
      </c>
      <c r="P23" s="94">
        <v>404700</v>
      </c>
      <c r="Q23" s="94">
        <v>14457700</v>
      </c>
      <c r="R23" s="92">
        <f t="shared" si="4"/>
        <v>0.027992004260705368</v>
      </c>
      <c r="S23" s="95">
        <v>0</v>
      </c>
      <c r="T23" s="96">
        <v>14457700</v>
      </c>
      <c r="U23" s="92">
        <f t="shared" si="5"/>
        <v>0</v>
      </c>
      <c r="V23" s="95">
        <v>0</v>
      </c>
      <c r="W23" s="96">
        <v>113168000</v>
      </c>
      <c r="X23" s="92">
        <f t="shared" si="6"/>
        <v>0</v>
      </c>
      <c r="Y23" s="95">
        <v>14053000</v>
      </c>
      <c r="Z23" s="95">
        <v>14457700</v>
      </c>
      <c r="AA23" s="92">
        <f t="shared" si="7"/>
        <v>0.9720079957392946</v>
      </c>
      <c r="AB23" s="94">
        <v>8530000</v>
      </c>
      <c r="AC23" s="95">
        <v>22360467</v>
      </c>
      <c r="AD23" s="92">
        <f t="shared" si="8"/>
        <v>0.3814768269374696</v>
      </c>
      <c r="AE23" s="40">
        <v>27172000</v>
      </c>
      <c r="AF23" s="48">
        <v>74132461</v>
      </c>
      <c r="AG23" s="27">
        <f t="shared" si="9"/>
        <v>0.3665330900049305</v>
      </c>
    </row>
    <row r="24" spans="1:33" s="12" customFormat="1" ht="12.75" customHeight="1">
      <c r="A24" s="24"/>
      <c r="B24" s="25" t="s">
        <v>117</v>
      </c>
      <c r="C24" s="26" t="s">
        <v>118</v>
      </c>
      <c r="D24" s="39">
        <v>16366834</v>
      </c>
      <c r="E24" s="40">
        <v>29630124</v>
      </c>
      <c r="F24" s="92">
        <f t="shared" si="0"/>
        <v>0.5523714311826707</v>
      </c>
      <c r="G24" s="93">
        <v>2582709</v>
      </c>
      <c r="H24" s="94">
        <v>29130420</v>
      </c>
      <c r="I24" s="92">
        <f t="shared" si="1"/>
        <v>0.08866020469323821</v>
      </c>
      <c r="J24" s="94">
        <v>2582709</v>
      </c>
      <c r="K24" s="94">
        <v>29130420</v>
      </c>
      <c r="L24" s="92">
        <f t="shared" si="2"/>
        <v>0.08866020469323821</v>
      </c>
      <c r="M24" s="94">
        <v>2582709</v>
      </c>
      <c r="N24" s="94">
        <v>16366834</v>
      </c>
      <c r="O24" s="92">
        <f t="shared" si="3"/>
        <v>0.15780138052356368</v>
      </c>
      <c r="P24" s="94">
        <v>0</v>
      </c>
      <c r="Q24" s="94">
        <v>0</v>
      </c>
      <c r="R24" s="92">
        <f t="shared" si="4"/>
        <v>0</v>
      </c>
      <c r="S24" s="95">
        <v>0</v>
      </c>
      <c r="T24" s="96">
        <v>0</v>
      </c>
      <c r="U24" s="92">
        <f t="shared" si="5"/>
        <v>0</v>
      </c>
      <c r="V24" s="95">
        <v>0</v>
      </c>
      <c r="W24" s="96">
        <v>0</v>
      </c>
      <c r="X24" s="92">
        <f t="shared" si="6"/>
        <v>0</v>
      </c>
      <c r="Y24" s="95">
        <v>0</v>
      </c>
      <c r="Z24" s="95">
        <v>0</v>
      </c>
      <c r="AA24" s="92">
        <f t="shared" si="7"/>
        <v>0</v>
      </c>
      <c r="AB24" s="94">
        <v>0</v>
      </c>
      <c r="AC24" s="95">
        <v>10220849</v>
      </c>
      <c r="AD24" s="92">
        <f t="shared" si="8"/>
        <v>0</v>
      </c>
      <c r="AE24" s="40">
        <v>0</v>
      </c>
      <c r="AF24" s="48">
        <v>29130420</v>
      </c>
      <c r="AG24" s="27">
        <f t="shared" si="9"/>
        <v>0</v>
      </c>
    </row>
    <row r="25" spans="1:33" s="12" customFormat="1" ht="12.75" customHeight="1">
      <c r="A25" s="24"/>
      <c r="B25" s="25" t="s">
        <v>119</v>
      </c>
      <c r="C25" s="26" t="s">
        <v>120</v>
      </c>
      <c r="D25" s="39">
        <v>408887432</v>
      </c>
      <c r="E25" s="40">
        <v>447522916</v>
      </c>
      <c r="F25" s="92">
        <f t="shared" si="0"/>
        <v>0.9136681438677433</v>
      </c>
      <c r="G25" s="93">
        <v>143633790</v>
      </c>
      <c r="H25" s="94">
        <v>371604620</v>
      </c>
      <c r="I25" s="92">
        <f t="shared" si="1"/>
        <v>0.38652315463677495</v>
      </c>
      <c r="J25" s="94">
        <v>143633790</v>
      </c>
      <c r="K25" s="94">
        <v>260380863</v>
      </c>
      <c r="L25" s="92">
        <f t="shared" si="2"/>
        <v>0.5516295949906272</v>
      </c>
      <c r="M25" s="94">
        <v>143633790</v>
      </c>
      <c r="N25" s="94">
        <v>408887432</v>
      </c>
      <c r="O25" s="92">
        <f t="shared" si="3"/>
        <v>0.35127954238515213</v>
      </c>
      <c r="P25" s="94">
        <v>21700000</v>
      </c>
      <c r="Q25" s="94">
        <v>39867800</v>
      </c>
      <c r="R25" s="92">
        <f t="shared" si="4"/>
        <v>0.5442989078905783</v>
      </c>
      <c r="S25" s="95">
        <v>0</v>
      </c>
      <c r="T25" s="96">
        <v>39867800</v>
      </c>
      <c r="U25" s="92">
        <f t="shared" si="5"/>
        <v>0</v>
      </c>
      <c r="V25" s="95">
        <v>0</v>
      </c>
      <c r="W25" s="96">
        <v>39868000</v>
      </c>
      <c r="X25" s="92">
        <f t="shared" si="6"/>
        <v>0</v>
      </c>
      <c r="Y25" s="95">
        <v>35167800</v>
      </c>
      <c r="Z25" s="95">
        <v>39867800</v>
      </c>
      <c r="AA25" s="92">
        <f t="shared" si="7"/>
        <v>0.8821103747886766</v>
      </c>
      <c r="AB25" s="94">
        <v>0</v>
      </c>
      <c r="AC25" s="95">
        <v>221244862</v>
      </c>
      <c r="AD25" s="92">
        <f t="shared" si="8"/>
        <v>0</v>
      </c>
      <c r="AE25" s="40">
        <v>0</v>
      </c>
      <c r="AF25" s="48">
        <v>371604620</v>
      </c>
      <c r="AG25" s="27">
        <f t="shared" si="9"/>
        <v>0</v>
      </c>
    </row>
    <row r="26" spans="1:33" s="12" customFormat="1" ht="12.75" customHeight="1">
      <c r="A26" s="24"/>
      <c r="B26" s="25" t="s">
        <v>121</v>
      </c>
      <c r="C26" s="26" t="s">
        <v>122</v>
      </c>
      <c r="D26" s="39">
        <v>0</v>
      </c>
      <c r="E26" s="40">
        <v>0</v>
      </c>
      <c r="F26" s="92">
        <f t="shared" si="0"/>
        <v>0</v>
      </c>
      <c r="G26" s="93">
        <v>0</v>
      </c>
      <c r="H26" s="94">
        <v>0</v>
      </c>
      <c r="I26" s="92">
        <f t="shared" si="1"/>
        <v>0</v>
      </c>
      <c r="J26" s="94">
        <v>0</v>
      </c>
      <c r="K26" s="94">
        <v>0</v>
      </c>
      <c r="L26" s="92">
        <f t="shared" si="2"/>
        <v>0</v>
      </c>
      <c r="M26" s="94">
        <v>0</v>
      </c>
      <c r="N26" s="94">
        <v>0</v>
      </c>
      <c r="O26" s="92">
        <f t="shared" si="3"/>
        <v>0</v>
      </c>
      <c r="P26" s="94">
        <v>0</v>
      </c>
      <c r="Q26" s="94">
        <v>0</v>
      </c>
      <c r="R26" s="92">
        <f t="shared" si="4"/>
        <v>0</v>
      </c>
      <c r="S26" s="95">
        <v>0</v>
      </c>
      <c r="T26" s="96">
        <v>0</v>
      </c>
      <c r="U26" s="92">
        <f t="shared" si="5"/>
        <v>0</v>
      </c>
      <c r="V26" s="95">
        <v>0</v>
      </c>
      <c r="W26" s="96">
        <v>0</v>
      </c>
      <c r="X26" s="92">
        <f t="shared" si="6"/>
        <v>0</v>
      </c>
      <c r="Y26" s="95">
        <v>0</v>
      </c>
      <c r="Z26" s="95">
        <v>0</v>
      </c>
      <c r="AA26" s="92">
        <f t="shared" si="7"/>
        <v>0</v>
      </c>
      <c r="AB26" s="94">
        <v>0</v>
      </c>
      <c r="AC26" s="95">
        <v>0</v>
      </c>
      <c r="AD26" s="92">
        <f t="shared" si="8"/>
        <v>0</v>
      </c>
      <c r="AE26" s="40">
        <v>0</v>
      </c>
      <c r="AF26" s="48">
        <v>0</v>
      </c>
      <c r="AG26" s="27">
        <f t="shared" si="9"/>
        <v>0</v>
      </c>
    </row>
    <row r="27" spans="1:33" s="12" customFormat="1" ht="12.75" customHeight="1">
      <c r="A27" s="24"/>
      <c r="B27" s="25" t="s">
        <v>123</v>
      </c>
      <c r="C27" s="26" t="s">
        <v>124</v>
      </c>
      <c r="D27" s="39">
        <v>48077700</v>
      </c>
      <c r="E27" s="40">
        <v>127904700</v>
      </c>
      <c r="F27" s="92">
        <f t="shared" si="0"/>
        <v>0.375886890786656</v>
      </c>
      <c r="G27" s="93">
        <v>40189000</v>
      </c>
      <c r="H27" s="94">
        <v>184823239</v>
      </c>
      <c r="I27" s="92">
        <f t="shared" si="1"/>
        <v>0.21744559946814912</v>
      </c>
      <c r="J27" s="94">
        <v>40189000</v>
      </c>
      <c r="K27" s="94">
        <v>184823239</v>
      </c>
      <c r="L27" s="92">
        <f t="shared" si="2"/>
        <v>0.21744559946814912</v>
      </c>
      <c r="M27" s="94">
        <v>40189000</v>
      </c>
      <c r="N27" s="94">
        <v>48077700</v>
      </c>
      <c r="O27" s="92">
        <f t="shared" si="3"/>
        <v>0.8359176915701042</v>
      </c>
      <c r="P27" s="94">
        <v>7850000</v>
      </c>
      <c r="Q27" s="94">
        <v>43766000</v>
      </c>
      <c r="R27" s="92">
        <f t="shared" si="4"/>
        <v>0.17936297582598365</v>
      </c>
      <c r="S27" s="95">
        <v>0</v>
      </c>
      <c r="T27" s="96">
        <v>43766000</v>
      </c>
      <c r="U27" s="92">
        <f t="shared" si="5"/>
        <v>0</v>
      </c>
      <c r="V27" s="95">
        <v>0</v>
      </c>
      <c r="W27" s="96">
        <v>51246019</v>
      </c>
      <c r="X27" s="92">
        <f t="shared" si="6"/>
        <v>0</v>
      </c>
      <c r="Y27" s="95">
        <v>35916000</v>
      </c>
      <c r="Z27" s="95">
        <v>41327000</v>
      </c>
      <c r="AA27" s="92">
        <f t="shared" si="7"/>
        <v>0.8690686476153604</v>
      </c>
      <c r="AB27" s="94">
        <v>955000</v>
      </c>
      <c r="AC27" s="95">
        <v>300563</v>
      </c>
      <c r="AD27" s="92">
        <f t="shared" si="8"/>
        <v>3.1773704680882213</v>
      </c>
      <c r="AE27" s="40">
        <v>0</v>
      </c>
      <c r="AF27" s="48">
        <v>184823239</v>
      </c>
      <c r="AG27" s="27">
        <f t="shared" si="9"/>
        <v>0</v>
      </c>
    </row>
    <row r="28" spans="1:33" s="12" customFormat="1" ht="12.75" customHeight="1">
      <c r="A28" s="24"/>
      <c r="B28" s="25" t="s">
        <v>125</v>
      </c>
      <c r="C28" s="26" t="s">
        <v>126</v>
      </c>
      <c r="D28" s="39">
        <v>78111034</v>
      </c>
      <c r="E28" s="40">
        <v>184919934</v>
      </c>
      <c r="F28" s="92">
        <f t="shared" si="0"/>
        <v>0.4224046175573478</v>
      </c>
      <c r="G28" s="93">
        <v>75404085</v>
      </c>
      <c r="H28" s="94">
        <v>139858952</v>
      </c>
      <c r="I28" s="92">
        <f t="shared" si="1"/>
        <v>0.53914378680601</v>
      </c>
      <c r="J28" s="94">
        <v>75404085</v>
      </c>
      <c r="K28" s="94">
        <v>136858952</v>
      </c>
      <c r="L28" s="92">
        <f t="shared" si="2"/>
        <v>0.5509620225646621</v>
      </c>
      <c r="M28" s="94">
        <v>75404085</v>
      </c>
      <c r="N28" s="94">
        <v>78111034</v>
      </c>
      <c r="O28" s="92">
        <f t="shared" si="3"/>
        <v>0.9653448576804142</v>
      </c>
      <c r="P28" s="94">
        <v>0</v>
      </c>
      <c r="Q28" s="94">
        <v>0</v>
      </c>
      <c r="R28" s="92">
        <f t="shared" si="4"/>
        <v>0</v>
      </c>
      <c r="S28" s="95">
        <v>0</v>
      </c>
      <c r="T28" s="96">
        <v>0</v>
      </c>
      <c r="U28" s="92">
        <f t="shared" si="5"/>
        <v>0</v>
      </c>
      <c r="V28" s="95">
        <v>0</v>
      </c>
      <c r="W28" s="96">
        <v>139589000</v>
      </c>
      <c r="X28" s="92">
        <f t="shared" si="6"/>
        <v>0</v>
      </c>
      <c r="Y28" s="95">
        <v>41637000</v>
      </c>
      <c r="Z28" s="95">
        <v>45059100</v>
      </c>
      <c r="AA28" s="92">
        <f t="shared" si="7"/>
        <v>0.9240530769589272</v>
      </c>
      <c r="AB28" s="94">
        <v>121860000</v>
      </c>
      <c r="AC28" s="95">
        <v>3143136</v>
      </c>
      <c r="AD28" s="92">
        <v>0</v>
      </c>
      <c r="AE28" s="40">
        <v>10396500</v>
      </c>
      <c r="AF28" s="48">
        <v>139858952</v>
      </c>
      <c r="AG28" s="27">
        <f t="shared" si="9"/>
        <v>0.07433560634717183</v>
      </c>
    </row>
    <row r="29" spans="1:33" s="12" customFormat="1" ht="12.75" customHeight="1">
      <c r="A29" s="24"/>
      <c r="B29" s="25" t="s">
        <v>127</v>
      </c>
      <c r="C29" s="26" t="s">
        <v>128</v>
      </c>
      <c r="D29" s="39">
        <v>21798000</v>
      </c>
      <c r="E29" s="40">
        <v>48820000</v>
      </c>
      <c r="F29" s="92">
        <f t="shared" si="0"/>
        <v>0.44649733715690293</v>
      </c>
      <c r="G29" s="93">
        <v>14724000</v>
      </c>
      <c r="H29" s="94">
        <v>22341000</v>
      </c>
      <c r="I29" s="92">
        <f t="shared" si="1"/>
        <v>0.6590573385255808</v>
      </c>
      <c r="J29" s="94">
        <v>14724000</v>
      </c>
      <c r="K29" s="94">
        <v>18382000</v>
      </c>
      <c r="L29" s="92">
        <f t="shared" si="2"/>
        <v>0.801000979218801</v>
      </c>
      <c r="M29" s="94">
        <v>14724000</v>
      </c>
      <c r="N29" s="94">
        <v>21798000</v>
      </c>
      <c r="O29" s="92">
        <f t="shared" si="3"/>
        <v>0.6754748142031379</v>
      </c>
      <c r="P29" s="94">
        <v>2284000</v>
      </c>
      <c r="Q29" s="94">
        <v>12172000</v>
      </c>
      <c r="R29" s="92">
        <f t="shared" si="4"/>
        <v>0.18764377259283602</v>
      </c>
      <c r="S29" s="95">
        <v>0</v>
      </c>
      <c r="T29" s="96">
        <v>12172000</v>
      </c>
      <c r="U29" s="92">
        <f t="shared" si="5"/>
        <v>0</v>
      </c>
      <c r="V29" s="95">
        <v>0</v>
      </c>
      <c r="W29" s="96">
        <v>7020000</v>
      </c>
      <c r="X29" s="92">
        <f t="shared" si="6"/>
        <v>0</v>
      </c>
      <c r="Y29" s="95">
        <v>10741000</v>
      </c>
      <c r="Z29" s="95">
        <v>12172000</v>
      </c>
      <c r="AA29" s="92">
        <f t="shared" si="7"/>
        <v>0.8824350969438055</v>
      </c>
      <c r="AB29" s="94">
        <v>16848000</v>
      </c>
      <c r="AC29" s="95">
        <v>4544000</v>
      </c>
      <c r="AD29" s="92">
        <f t="shared" si="8"/>
        <v>3.7077464788732395</v>
      </c>
      <c r="AE29" s="40">
        <v>2500000</v>
      </c>
      <c r="AF29" s="48">
        <v>22341000</v>
      </c>
      <c r="AG29" s="27">
        <f t="shared" si="9"/>
        <v>0.11190188442773376</v>
      </c>
    </row>
    <row r="30" spans="1:33" s="12" customFormat="1" ht="12.75" customHeight="1">
      <c r="A30" s="24"/>
      <c r="B30" s="25" t="s">
        <v>129</v>
      </c>
      <c r="C30" s="26" t="s">
        <v>130</v>
      </c>
      <c r="D30" s="39">
        <v>39767096</v>
      </c>
      <c r="E30" s="40">
        <v>112411606</v>
      </c>
      <c r="F30" s="92">
        <f t="shared" si="0"/>
        <v>0.3537632582173054</v>
      </c>
      <c r="G30" s="93">
        <v>36093466</v>
      </c>
      <c r="H30" s="94">
        <v>115944031</v>
      </c>
      <c r="I30" s="92">
        <f t="shared" si="1"/>
        <v>0.31130076890288555</v>
      </c>
      <c r="J30" s="94">
        <v>36093466</v>
      </c>
      <c r="K30" s="94">
        <v>115944031</v>
      </c>
      <c r="L30" s="92">
        <f t="shared" si="2"/>
        <v>0.31130076890288555</v>
      </c>
      <c r="M30" s="94">
        <v>36093466</v>
      </c>
      <c r="N30" s="94">
        <v>39767096</v>
      </c>
      <c r="O30" s="92">
        <f t="shared" si="3"/>
        <v>0.9076213661666419</v>
      </c>
      <c r="P30" s="94">
        <v>4100818</v>
      </c>
      <c r="Q30" s="94">
        <v>7732512</v>
      </c>
      <c r="R30" s="92">
        <f t="shared" si="4"/>
        <v>0.5303345148381277</v>
      </c>
      <c r="S30" s="95">
        <v>0</v>
      </c>
      <c r="T30" s="96">
        <v>7732512</v>
      </c>
      <c r="U30" s="92">
        <f t="shared" si="5"/>
        <v>0</v>
      </c>
      <c r="V30" s="95">
        <v>0</v>
      </c>
      <c r="W30" s="96">
        <v>168509356</v>
      </c>
      <c r="X30" s="92">
        <f t="shared" si="6"/>
        <v>0</v>
      </c>
      <c r="Y30" s="95">
        <v>3650740</v>
      </c>
      <c r="Z30" s="95">
        <v>7732512</v>
      </c>
      <c r="AA30" s="92">
        <f t="shared" si="7"/>
        <v>0.472128591588348</v>
      </c>
      <c r="AB30" s="94">
        <v>9407797</v>
      </c>
      <c r="AC30" s="95">
        <v>24424687</v>
      </c>
      <c r="AD30" s="92">
        <f t="shared" si="8"/>
        <v>0.38517574452438225</v>
      </c>
      <c r="AE30" s="40">
        <v>26959819</v>
      </c>
      <c r="AF30" s="48">
        <v>115944031</v>
      </c>
      <c r="AG30" s="27">
        <f t="shared" si="9"/>
        <v>0.2325244237885778</v>
      </c>
    </row>
    <row r="31" spans="1:33" s="12" customFormat="1" ht="12.75" customHeight="1">
      <c r="A31" s="24"/>
      <c r="B31" s="25" t="s">
        <v>61</v>
      </c>
      <c r="C31" s="26" t="s">
        <v>62</v>
      </c>
      <c r="D31" s="39">
        <v>3379586298</v>
      </c>
      <c r="E31" s="40">
        <v>4028386129</v>
      </c>
      <c r="F31" s="92">
        <f t="shared" si="0"/>
        <v>0.8389429885260138</v>
      </c>
      <c r="G31" s="93">
        <v>906833155</v>
      </c>
      <c r="H31" s="94">
        <v>4028282844</v>
      </c>
      <c r="I31" s="92">
        <f t="shared" si="1"/>
        <v>0.22511655465074884</v>
      </c>
      <c r="J31" s="94">
        <v>906833155</v>
      </c>
      <c r="K31" s="94">
        <v>3313718014</v>
      </c>
      <c r="L31" s="92">
        <f t="shared" si="2"/>
        <v>0.27366032691036335</v>
      </c>
      <c r="M31" s="94">
        <v>906833155</v>
      </c>
      <c r="N31" s="94">
        <v>3379586298</v>
      </c>
      <c r="O31" s="92">
        <f t="shared" si="3"/>
        <v>0.2683266752314191</v>
      </c>
      <c r="P31" s="94">
        <v>171642024</v>
      </c>
      <c r="Q31" s="94">
        <v>480112356</v>
      </c>
      <c r="R31" s="92">
        <f t="shared" si="4"/>
        <v>0.3575038672822659</v>
      </c>
      <c r="S31" s="95">
        <v>0</v>
      </c>
      <c r="T31" s="96">
        <v>480112356</v>
      </c>
      <c r="U31" s="92">
        <f t="shared" si="5"/>
        <v>0</v>
      </c>
      <c r="V31" s="95">
        <v>0</v>
      </c>
      <c r="W31" s="96">
        <v>13284407</v>
      </c>
      <c r="X31" s="92">
        <f t="shared" si="6"/>
        <v>0</v>
      </c>
      <c r="Y31" s="95">
        <v>409067215</v>
      </c>
      <c r="Z31" s="95">
        <v>480112356</v>
      </c>
      <c r="AA31" s="92">
        <f t="shared" si="7"/>
        <v>0.8520239270826014</v>
      </c>
      <c r="AB31" s="94">
        <v>343453</v>
      </c>
      <c r="AC31" s="95">
        <v>1550631067</v>
      </c>
      <c r="AD31" s="92">
        <f t="shared" si="8"/>
        <v>0.00022149240222851796</v>
      </c>
      <c r="AE31" s="40">
        <v>332456</v>
      </c>
      <c r="AF31" s="48">
        <v>4028282844</v>
      </c>
      <c r="AG31" s="27">
        <f t="shared" si="9"/>
        <v>8.25304510320527E-05</v>
      </c>
    </row>
    <row r="32" spans="1:33" s="12" customFormat="1" ht="12.75" customHeight="1">
      <c r="A32" s="24"/>
      <c r="B32" s="25" t="s">
        <v>131</v>
      </c>
      <c r="C32" s="26" t="s">
        <v>132</v>
      </c>
      <c r="D32" s="39">
        <v>0</v>
      </c>
      <c r="E32" s="40">
        <v>0</v>
      </c>
      <c r="F32" s="92">
        <f t="shared" si="0"/>
        <v>0</v>
      </c>
      <c r="G32" s="93">
        <v>0</v>
      </c>
      <c r="H32" s="94">
        <v>0</v>
      </c>
      <c r="I32" s="92">
        <f t="shared" si="1"/>
        <v>0</v>
      </c>
      <c r="J32" s="94">
        <v>0</v>
      </c>
      <c r="K32" s="94">
        <v>0</v>
      </c>
      <c r="L32" s="92">
        <f t="shared" si="2"/>
        <v>0</v>
      </c>
      <c r="M32" s="94">
        <v>0</v>
      </c>
      <c r="N32" s="94">
        <v>0</v>
      </c>
      <c r="O32" s="92">
        <f t="shared" si="3"/>
        <v>0</v>
      </c>
      <c r="P32" s="94">
        <v>0</v>
      </c>
      <c r="Q32" s="94">
        <v>0</v>
      </c>
      <c r="R32" s="92">
        <f t="shared" si="4"/>
        <v>0</v>
      </c>
      <c r="S32" s="95">
        <v>0</v>
      </c>
      <c r="T32" s="96">
        <v>0</v>
      </c>
      <c r="U32" s="92">
        <f t="shared" si="5"/>
        <v>0</v>
      </c>
      <c r="V32" s="95">
        <v>0</v>
      </c>
      <c r="W32" s="96">
        <v>0</v>
      </c>
      <c r="X32" s="92">
        <f t="shared" si="6"/>
        <v>0</v>
      </c>
      <c r="Y32" s="95">
        <v>0</v>
      </c>
      <c r="Z32" s="95">
        <v>0</v>
      </c>
      <c r="AA32" s="92">
        <f t="shared" si="7"/>
        <v>0</v>
      </c>
      <c r="AB32" s="94">
        <v>0</v>
      </c>
      <c r="AC32" s="95">
        <v>0</v>
      </c>
      <c r="AD32" s="92">
        <f t="shared" si="8"/>
        <v>0</v>
      </c>
      <c r="AE32" s="40">
        <v>0</v>
      </c>
      <c r="AF32" s="48">
        <v>0</v>
      </c>
      <c r="AG32" s="27">
        <f t="shared" si="9"/>
        <v>0</v>
      </c>
    </row>
    <row r="33" spans="1:33" s="12" customFormat="1" ht="12.75" customHeight="1">
      <c r="A33" s="24"/>
      <c r="B33" s="25" t="s">
        <v>133</v>
      </c>
      <c r="C33" s="26" t="s">
        <v>134</v>
      </c>
      <c r="D33" s="39">
        <v>0</v>
      </c>
      <c r="E33" s="40">
        <v>0</v>
      </c>
      <c r="F33" s="92">
        <f t="shared" si="0"/>
        <v>0</v>
      </c>
      <c r="G33" s="93">
        <v>0</v>
      </c>
      <c r="H33" s="94">
        <v>0</v>
      </c>
      <c r="I33" s="92">
        <f t="shared" si="1"/>
        <v>0</v>
      </c>
      <c r="J33" s="94">
        <v>0</v>
      </c>
      <c r="K33" s="94">
        <v>0</v>
      </c>
      <c r="L33" s="92">
        <f t="shared" si="2"/>
        <v>0</v>
      </c>
      <c r="M33" s="94">
        <v>0</v>
      </c>
      <c r="N33" s="94">
        <v>0</v>
      </c>
      <c r="O33" s="92">
        <f t="shared" si="3"/>
        <v>0</v>
      </c>
      <c r="P33" s="94">
        <v>0</v>
      </c>
      <c r="Q33" s="94">
        <v>0</v>
      </c>
      <c r="R33" s="92">
        <f t="shared" si="4"/>
        <v>0</v>
      </c>
      <c r="S33" s="95">
        <v>0</v>
      </c>
      <c r="T33" s="96">
        <v>0</v>
      </c>
      <c r="U33" s="92">
        <f t="shared" si="5"/>
        <v>0</v>
      </c>
      <c r="V33" s="95">
        <v>0</v>
      </c>
      <c r="W33" s="96">
        <v>0</v>
      </c>
      <c r="X33" s="92">
        <f t="shared" si="6"/>
        <v>0</v>
      </c>
      <c r="Y33" s="95">
        <v>0</v>
      </c>
      <c r="Z33" s="95">
        <v>0</v>
      </c>
      <c r="AA33" s="92">
        <f t="shared" si="7"/>
        <v>0</v>
      </c>
      <c r="AB33" s="94">
        <v>0</v>
      </c>
      <c r="AC33" s="95">
        <v>0</v>
      </c>
      <c r="AD33" s="92">
        <f t="shared" si="8"/>
        <v>0</v>
      </c>
      <c r="AE33" s="40">
        <v>0</v>
      </c>
      <c r="AF33" s="48">
        <v>0</v>
      </c>
      <c r="AG33" s="27">
        <f t="shared" si="9"/>
        <v>0</v>
      </c>
    </row>
    <row r="34" spans="1:33" s="12" customFormat="1" ht="12.75" customHeight="1">
      <c r="A34" s="24"/>
      <c r="B34" s="25" t="s">
        <v>135</v>
      </c>
      <c r="C34" s="26" t="s">
        <v>136</v>
      </c>
      <c r="D34" s="39">
        <v>0</v>
      </c>
      <c r="E34" s="40">
        <v>0</v>
      </c>
      <c r="F34" s="92">
        <f t="shared" si="0"/>
        <v>0</v>
      </c>
      <c r="G34" s="93">
        <v>0</v>
      </c>
      <c r="H34" s="94">
        <v>0</v>
      </c>
      <c r="I34" s="92">
        <f t="shared" si="1"/>
        <v>0</v>
      </c>
      <c r="J34" s="94">
        <v>0</v>
      </c>
      <c r="K34" s="94">
        <v>0</v>
      </c>
      <c r="L34" s="92">
        <f t="shared" si="2"/>
        <v>0</v>
      </c>
      <c r="M34" s="94">
        <v>0</v>
      </c>
      <c r="N34" s="94">
        <v>0</v>
      </c>
      <c r="O34" s="92">
        <f t="shared" si="3"/>
        <v>0</v>
      </c>
      <c r="P34" s="94">
        <v>1390000</v>
      </c>
      <c r="Q34" s="94">
        <v>9629000</v>
      </c>
      <c r="R34" s="92">
        <f t="shared" si="4"/>
        <v>0.14435559248104685</v>
      </c>
      <c r="S34" s="95">
        <v>0</v>
      </c>
      <c r="T34" s="96">
        <v>9629000</v>
      </c>
      <c r="U34" s="92">
        <f t="shared" si="5"/>
        <v>0</v>
      </c>
      <c r="V34" s="95">
        <v>0</v>
      </c>
      <c r="W34" s="96">
        <v>0</v>
      </c>
      <c r="X34" s="92">
        <f t="shared" si="6"/>
        <v>0</v>
      </c>
      <c r="Y34" s="95">
        <v>8039000</v>
      </c>
      <c r="Z34" s="95">
        <v>9629000</v>
      </c>
      <c r="AA34" s="92">
        <f t="shared" si="7"/>
        <v>0.8348738186727593</v>
      </c>
      <c r="AB34" s="94">
        <v>0</v>
      </c>
      <c r="AC34" s="95">
        <v>0</v>
      </c>
      <c r="AD34" s="92">
        <f t="shared" si="8"/>
        <v>0</v>
      </c>
      <c r="AE34" s="40">
        <v>0</v>
      </c>
      <c r="AF34" s="48">
        <v>0</v>
      </c>
      <c r="AG34" s="27">
        <f t="shared" si="9"/>
        <v>0</v>
      </c>
    </row>
    <row r="35" spans="1:33" s="12" customFormat="1" ht="12.75" customHeight="1">
      <c r="A35" s="24"/>
      <c r="B35" s="25" t="s">
        <v>137</v>
      </c>
      <c r="C35" s="26" t="s">
        <v>138</v>
      </c>
      <c r="D35" s="39">
        <v>94731888</v>
      </c>
      <c r="E35" s="40">
        <v>147449820</v>
      </c>
      <c r="F35" s="92">
        <f t="shared" si="0"/>
        <v>0.642468658150956</v>
      </c>
      <c r="G35" s="93">
        <v>55256088</v>
      </c>
      <c r="H35" s="94">
        <v>128142312</v>
      </c>
      <c r="I35" s="92">
        <f t="shared" si="1"/>
        <v>0.43120876420584636</v>
      </c>
      <c r="J35" s="94">
        <v>55256088</v>
      </c>
      <c r="K35" s="94">
        <v>97143552</v>
      </c>
      <c r="L35" s="92">
        <f t="shared" si="2"/>
        <v>0.568808601933765</v>
      </c>
      <c r="M35" s="94">
        <v>55256088</v>
      </c>
      <c r="N35" s="94">
        <v>94731888</v>
      </c>
      <c r="O35" s="92">
        <f t="shared" si="3"/>
        <v>0.5832892088036924</v>
      </c>
      <c r="P35" s="94">
        <v>0</v>
      </c>
      <c r="Q35" s="94">
        <v>0</v>
      </c>
      <c r="R35" s="92">
        <f t="shared" si="4"/>
        <v>0</v>
      </c>
      <c r="S35" s="95">
        <v>0</v>
      </c>
      <c r="T35" s="96">
        <v>0</v>
      </c>
      <c r="U35" s="92">
        <f t="shared" si="5"/>
        <v>0</v>
      </c>
      <c r="V35" s="95">
        <v>0</v>
      </c>
      <c r="W35" s="96">
        <v>0</v>
      </c>
      <c r="X35" s="92">
        <f t="shared" si="6"/>
        <v>0</v>
      </c>
      <c r="Y35" s="95">
        <v>0</v>
      </c>
      <c r="Z35" s="95">
        <v>0</v>
      </c>
      <c r="AA35" s="92">
        <f t="shared" si="7"/>
        <v>0</v>
      </c>
      <c r="AB35" s="94">
        <v>0</v>
      </c>
      <c r="AC35" s="95">
        <v>59373360</v>
      </c>
      <c r="AD35" s="92">
        <f t="shared" si="8"/>
        <v>0</v>
      </c>
      <c r="AE35" s="40">
        <v>0</v>
      </c>
      <c r="AF35" s="48">
        <v>128142312</v>
      </c>
      <c r="AG35" s="27">
        <f t="shared" si="9"/>
        <v>0</v>
      </c>
    </row>
    <row r="36" spans="1:33" s="12" customFormat="1" ht="12.75" customHeight="1">
      <c r="A36" s="24"/>
      <c r="B36" s="25" t="s">
        <v>139</v>
      </c>
      <c r="C36" s="26" t="s">
        <v>140</v>
      </c>
      <c r="D36" s="39">
        <v>14692009</v>
      </c>
      <c r="E36" s="40">
        <v>39334939</v>
      </c>
      <c r="F36" s="92">
        <f t="shared" si="0"/>
        <v>0.373510405087955</v>
      </c>
      <c r="G36" s="93">
        <v>12215736</v>
      </c>
      <c r="H36" s="94">
        <v>39308146</v>
      </c>
      <c r="I36" s="92">
        <f t="shared" si="1"/>
        <v>0.31076856181413387</v>
      </c>
      <c r="J36" s="94">
        <v>12215736</v>
      </c>
      <c r="K36" s="94">
        <v>35308146</v>
      </c>
      <c r="L36" s="92">
        <f t="shared" si="2"/>
        <v>0.3459750053146376</v>
      </c>
      <c r="M36" s="94">
        <v>12215736</v>
      </c>
      <c r="N36" s="94">
        <v>14692009</v>
      </c>
      <c r="O36" s="92">
        <f t="shared" si="3"/>
        <v>0.8314544321338219</v>
      </c>
      <c r="P36" s="94">
        <v>4700000</v>
      </c>
      <c r="Q36" s="94">
        <v>12707060</v>
      </c>
      <c r="R36" s="92">
        <f t="shared" si="4"/>
        <v>0.3698731256482617</v>
      </c>
      <c r="S36" s="95">
        <v>3600000</v>
      </c>
      <c r="T36" s="96">
        <v>12707060</v>
      </c>
      <c r="U36" s="92">
        <f t="shared" si="5"/>
        <v>0.283307074964626</v>
      </c>
      <c r="V36" s="95">
        <v>3600000</v>
      </c>
      <c r="W36" s="96">
        <v>123214705</v>
      </c>
      <c r="X36" s="92">
        <f t="shared" si="6"/>
        <v>0.029217291880867628</v>
      </c>
      <c r="Y36" s="95">
        <v>3042824</v>
      </c>
      <c r="Z36" s="95">
        <v>12707060</v>
      </c>
      <c r="AA36" s="92">
        <f t="shared" si="7"/>
        <v>0.23945932418671195</v>
      </c>
      <c r="AB36" s="94">
        <v>4273609</v>
      </c>
      <c r="AC36" s="95">
        <v>4050000</v>
      </c>
      <c r="AD36" s="92">
        <f t="shared" si="8"/>
        <v>1.055212098765432</v>
      </c>
      <c r="AE36" s="40">
        <v>4861225</v>
      </c>
      <c r="AF36" s="48">
        <v>39308146</v>
      </c>
      <c r="AG36" s="27">
        <f t="shared" si="9"/>
        <v>0.12366965870127784</v>
      </c>
    </row>
    <row r="37" spans="1:33" s="12" customFormat="1" ht="12.75" customHeight="1">
      <c r="A37" s="24"/>
      <c r="B37" s="25" t="s">
        <v>141</v>
      </c>
      <c r="C37" s="26" t="s">
        <v>142</v>
      </c>
      <c r="D37" s="39">
        <v>8051032</v>
      </c>
      <c r="E37" s="40">
        <v>33754032</v>
      </c>
      <c r="F37" s="92">
        <f t="shared" si="0"/>
        <v>0.2385206010351593</v>
      </c>
      <c r="G37" s="93">
        <v>15742968</v>
      </c>
      <c r="H37" s="94">
        <v>33754032</v>
      </c>
      <c r="I37" s="92">
        <f t="shared" si="1"/>
        <v>0.46640259154817415</v>
      </c>
      <c r="J37" s="94">
        <v>15742968</v>
      </c>
      <c r="K37" s="94">
        <v>30204032</v>
      </c>
      <c r="L37" s="92">
        <f t="shared" si="2"/>
        <v>0.5212207429789506</v>
      </c>
      <c r="M37" s="94">
        <v>15742968</v>
      </c>
      <c r="N37" s="94">
        <v>8051032</v>
      </c>
      <c r="O37" s="92">
        <f t="shared" si="3"/>
        <v>1.9553975192248645</v>
      </c>
      <c r="P37" s="94">
        <v>0</v>
      </c>
      <c r="Q37" s="94">
        <v>0</v>
      </c>
      <c r="R37" s="92">
        <f t="shared" si="4"/>
        <v>0</v>
      </c>
      <c r="S37" s="95">
        <v>0</v>
      </c>
      <c r="T37" s="96">
        <v>0</v>
      </c>
      <c r="U37" s="92">
        <f t="shared" si="5"/>
        <v>0</v>
      </c>
      <c r="V37" s="95">
        <v>0</v>
      </c>
      <c r="W37" s="96">
        <v>4936720</v>
      </c>
      <c r="X37" s="92">
        <f t="shared" si="6"/>
        <v>0</v>
      </c>
      <c r="Y37" s="95">
        <v>5191044</v>
      </c>
      <c r="Z37" s="95">
        <v>7539044</v>
      </c>
      <c r="AA37" s="92">
        <f t="shared" si="7"/>
        <v>0.6885546761631847</v>
      </c>
      <c r="AB37" s="94">
        <v>2053340</v>
      </c>
      <c r="AC37" s="95">
        <v>5457141</v>
      </c>
      <c r="AD37" s="92">
        <f t="shared" si="8"/>
        <v>0.37626662019544665</v>
      </c>
      <c r="AE37" s="40">
        <v>5200000</v>
      </c>
      <c r="AF37" s="48">
        <v>33754032</v>
      </c>
      <c r="AG37" s="27">
        <f t="shared" si="9"/>
        <v>0.15405566955675104</v>
      </c>
    </row>
    <row r="38" spans="1:33" s="12" customFormat="1" ht="12.75" customHeight="1">
      <c r="A38" s="24"/>
      <c r="B38" s="25" t="s">
        <v>143</v>
      </c>
      <c r="C38" s="26" t="s">
        <v>144</v>
      </c>
      <c r="D38" s="39">
        <v>289952479</v>
      </c>
      <c r="E38" s="40">
        <v>398897457</v>
      </c>
      <c r="F38" s="92">
        <f t="shared" si="0"/>
        <v>0.7268847517370861</v>
      </c>
      <c r="G38" s="93">
        <v>104135915</v>
      </c>
      <c r="H38" s="94">
        <v>398487755</v>
      </c>
      <c r="I38" s="92">
        <f t="shared" si="1"/>
        <v>0.2613277665207053</v>
      </c>
      <c r="J38" s="94">
        <v>104135915</v>
      </c>
      <c r="K38" s="94">
        <v>301850140</v>
      </c>
      <c r="L38" s="92">
        <f t="shared" si="2"/>
        <v>0.3449921043601305</v>
      </c>
      <c r="M38" s="94">
        <v>104135915</v>
      </c>
      <c r="N38" s="94">
        <v>289952479</v>
      </c>
      <c r="O38" s="92">
        <f t="shared" si="3"/>
        <v>0.35914821407683156</v>
      </c>
      <c r="P38" s="94">
        <v>3709185</v>
      </c>
      <c r="Q38" s="94">
        <v>43285543</v>
      </c>
      <c r="R38" s="92">
        <f t="shared" si="4"/>
        <v>0.08569108166206901</v>
      </c>
      <c r="S38" s="95">
        <v>0</v>
      </c>
      <c r="T38" s="96">
        <v>43285543</v>
      </c>
      <c r="U38" s="92">
        <f t="shared" si="5"/>
        <v>0</v>
      </c>
      <c r="V38" s="95">
        <v>0</v>
      </c>
      <c r="W38" s="96">
        <v>207296373</v>
      </c>
      <c r="X38" s="92">
        <f t="shared" si="6"/>
        <v>0</v>
      </c>
      <c r="Y38" s="95">
        <v>39242798</v>
      </c>
      <c r="Z38" s="95">
        <v>43285543</v>
      </c>
      <c r="AA38" s="92">
        <f t="shared" si="7"/>
        <v>0.9066028812437446</v>
      </c>
      <c r="AB38" s="94">
        <v>87000000</v>
      </c>
      <c r="AC38" s="95">
        <v>171874798</v>
      </c>
      <c r="AD38" s="92">
        <f t="shared" si="8"/>
        <v>0.5061824130842033</v>
      </c>
      <c r="AE38" s="40">
        <v>110369874</v>
      </c>
      <c r="AF38" s="48">
        <v>398487755</v>
      </c>
      <c r="AG38" s="27">
        <f t="shared" si="9"/>
        <v>0.276971808079774</v>
      </c>
    </row>
    <row r="39" spans="1:33" s="12" customFormat="1" ht="12.75" customHeight="1">
      <c r="A39" s="24"/>
      <c r="B39" s="25" t="s">
        <v>145</v>
      </c>
      <c r="C39" s="26" t="s">
        <v>146</v>
      </c>
      <c r="D39" s="39">
        <v>34469558</v>
      </c>
      <c r="E39" s="40">
        <v>117156345</v>
      </c>
      <c r="F39" s="92">
        <f t="shared" si="0"/>
        <v>0.29421844800637986</v>
      </c>
      <c r="G39" s="93">
        <v>24369196</v>
      </c>
      <c r="H39" s="94">
        <v>90348568</v>
      </c>
      <c r="I39" s="92">
        <f t="shared" si="1"/>
        <v>0.2697242085784913</v>
      </c>
      <c r="J39" s="94">
        <v>24369196</v>
      </c>
      <c r="K39" s="94">
        <v>90348568</v>
      </c>
      <c r="L39" s="92">
        <f t="shared" si="2"/>
        <v>0.2697242085784913</v>
      </c>
      <c r="M39" s="94">
        <v>24369196</v>
      </c>
      <c r="N39" s="94">
        <v>34469558</v>
      </c>
      <c r="O39" s="92">
        <f t="shared" si="3"/>
        <v>0.706977327646615</v>
      </c>
      <c r="P39" s="94">
        <v>0</v>
      </c>
      <c r="Q39" s="94">
        <v>0</v>
      </c>
      <c r="R39" s="92">
        <f t="shared" si="4"/>
        <v>0</v>
      </c>
      <c r="S39" s="95">
        <v>0</v>
      </c>
      <c r="T39" s="96">
        <v>0</v>
      </c>
      <c r="U39" s="92">
        <f t="shared" si="5"/>
        <v>0</v>
      </c>
      <c r="V39" s="95">
        <v>0</v>
      </c>
      <c r="W39" s="96">
        <v>0</v>
      </c>
      <c r="X39" s="92">
        <f t="shared" si="6"/>
        <v>0</v>
      </c>
      <c r="Y39" s="95">
        <v>5951486</v>
      </c>
      <c r="Z39" s="95">
        <v>22795705</v>
      </c>
      <c r="AA39" s="92">
        <f t="shared" si="7"/>
        <v>0.2610792690991571</v>
      </c>
      <c r="AB39" s="94">
        <v>0</v>
      </c>
      <c r="AC39" s="95">
        <v>580000</v>
      </c>
      <c r="AD39" s="92">
        <f t="shared" si="8"/>
        <v>0</v>
      </c>
      <c r="AE39" s="40">
        <v>0</v>
      </c>
      <c r="AF39" s="48">
        <v>90348568</v>
      </c>
      <c r="AG39" s="27">
        <f t="shared" si="9"/>
        <v>0</v>
      </c>
    </row>
    <row r="40" spans="1:33" s="12" customFormat="1" ht="12.75" customHeight="1">
      <c r="A40" s="24"/>
      <c r="B40" s="25" t="s">
        <v>147</v>
      </c>
      <c r="C40" s="26" t="s">
        <v>148</v>
      </c>
      <c r="D40" s="39">
        <v>44431778</v>
      </c>
      <c r="E40" s="40">
        <v>121890818</v>
      </c>
      <c r="F40" s="92">
        <f t="shared" si="0"/>
        <v>0.3645211241424272</v>
      </c>
      <c r="G40" s="93">
        <v>32149270</v>
      </c>
      <c r="H40" s="94">
        <v>77677054</v>
      </c>
      <c r="I40" s="92">
        <f t="shared" si="1"/>
        <v>0.41388374487013885</v>
      </c>
      <c r="J40" s="94">
        <v>32149270</v>
      </c>
      <c r="K40" s="94">
        <v>69137274</v>
      </c>
      <c r="L40" s="92">
        <f t="shared" si="2"/>
        <v>0.465006329292069</v>
      </c>
      <c r="M40" s="94">
        <v>32149270</v>
      </c>
      <c r="N40" s="94">
        <v>44431778</v>
      </c>
      <c r="O40" s="92">
        <f t="shared" si="3"/>
        <v>0.7235647873465698</v>
      </c>
      <c r="P40" s="94">
        <v>2260000</v>
      </c>
      <c r="Q40" s="94">
        <v>27850000</v>
      </c>
      <c r="R40" s="92">
        <f t="shared" si="4"/>
        <v>0.08114901256732496</v>
      </c>
      <c r="S40" s="95">
        <v>0</v>
      </c>
      <c r="T40" s="96">
        <v>27850000</v>
      </c>
      <c r="U40" s="92">
        <f t="shared" si="5"/>
        <v>0</v>
      </c>
      <c r="V40" s="95">
        <v>0</v>
      </c>
      <c r="W40" s="96">
        <v>129361000</v>
      </c>
      <c r="X40" s="92">
        <f t="shared" si="6"/>
        <v>0</v>
      </c>
      <c r="Y40" s="95">
        <v>23173500</v>
      </c>
      <c r="Z40" s="95">
        <v>27850000</v>
      </c>
      <c r="AA40" s="92">
        <f t="shared" si="7"/>
        <v>0.8320825852782765</v>
      </c>
      <c r="AB40" s="94">
        <v>23070000</v>
      </c>
      <c r="AC40" s="95">
        <v>11443774</v>
      </c>
      <c r="AD40" s="92">
        <f t="shared" si="8"/>
        <v>2.0159433417681965</v>
      </c>
      <c r="AE40" s="40">
        <v>25871000</v>
      </c>
      <c r="AF40" s="48">
        <v>77677054</v>
      </c>
      <c r="AG40" s="27">
        <f t="shared" si="9"/>
        <v>0.3330584602243025</v>
      </c>
    </row>
    <row r="41" spans="1:33" s="12" customFormat="1" ht="12.75" customHeight="1">
      <c r="A41" s="24"/>
      <c r="B41" s="25" t="s">
        <v>149</v>
      </c>
      <c r="C41" s="26" t="s">
        <v>150</v>
      </c>
      <c r="D41" s="39">
        <v>63339577</v>
      </c>
      <c r="E41" s="40">
        <v>110563577</v>
      </c>
      <c r="F41" s="92">
        <f t="shared" si="0"/>
        <v>0.5728792312860862</v>
      </c>
      <c r="G41" s="93">
        <v>17874705</v>
      </c>
      <c r="H41" s="94">
        <v>47118038</v>
      </c>
      <c r="I41" s="92">
        <f t="shared" si="1"/>
        <v>0.3793601295537815</v>
      </c>
      <c r="J41" s="94">
        <v>17874705</v>
      </c>
      <c r="K41" s="94">
        <v>47118038</v>
      </c>
      <c r="L41" s="92">
        <f t="shared" si="2"/>
        <v>0.3793601295537815</v>
      </c>
      <c r="M41" s="94">
        <v>17874705</v>
      </c>
      <c r="N41" s="94">
        <v>63339577</v>
      </c>
      <c r="O41" s="92">
        <f t="shared" si="3"/>
        <v>0.2822043633161617</v>
      </c>
      <c r="P41" s="94">
        <v>0</v>
      </c>
      <c r="Q41" s="94">
        <v>0</v>
      </c>
      <c r="R41" s="92">
        <f t="shared" si="4"/>
        <v>0</v>
      </c>
      <c r="S41" s="95">
        <v>0</v>
      </c>
      <c r="T41" s="96">
        <v>0</v>
      </c>
      <c r="U41" s="92">
        <f t="shared" si="5"/>
        <v>0</v>
      </c>
      <c r="V41" s="95">
        <v>0</v>
      </c>
      <c r="W41" s="96">
        <v>22541522</v>
      </c>
      <c r="X41" s="92">
        <f t="shared" si="6"/>
        <v>0</v>
      </c>
      <c r="Y41" s="95">
        <v>0</v>
      </c>
      <c r="Z41" s="95">
        <v>0</v>
      </c>
      <c r="AA41" s="92">
        <f t="shared" si="7"/>
        <v>0</v>
      </c>
      <c r="AB41" s="94">
        <v>0</v>
      </c>
      <c r="AC41" s="95">
        <v>0</v>
      </c>
      <c r="AD41" s="92">
        <f t="shared" si="8"/>
        <v>0</v>
      </c>
      <c r="AE41" s="40">
        <v>0</v>
      </c>
      <c r="AF41" s="48">
        <v>47118038</v>
      </c>
      <c r="AG41" s="27">
        <f t="shared" si="9"/>
        <v>0</v>
      </c>
    </row>
    <row r="42" spans="1:33" s="12" customFormat="1" ht="12.75" customHeight="1">
      <c r="A42" s="24"/>
      <c r="B42" s="25" t="s">
        <v>151</v>
      </c>
      <c r="C42" s="26" t="s">
        <v>152</v>
      </c>
      <c r="D42" s="39">
        <v>45131550</v>
      </c>
      <c r="E42" s="40">
        <v>99440386</v>
      </c>
      <c r="F42" s="92">
        <f t="shared" si="0"/>
        <v>0.4538553380112583</v>
      </c>
      <c r="G42" s="93">
        <v>18074292</v>
      </c>
      <c r="H42" s="94">
        <v>75658448</v>
      </c>
      <c r="I42" s="92">
        <f t="shared" si="1"/>
        <v>0.23889324295946435</v>
      </c>
      <c r="J42" s="94">
        <v>18074292</v>
      </c>
      <c r="K42" s="94">
        <v>68958448</v>
      </c>
      <c r="L42" s="92">
        <f t="shared" si="2"/>
        <v>0.2621041007187401</v>
      </c>
      <c r="M42" s="94">
        <v>18074292</v>
      </c>
      <c r="N42" s="94">
        <v>45131550</v>
      </c>
      <c r="O42" s="92">
        <f t="shared" si="3"/>
        <v>0.40048019622636494</v>
      </c>
      <c r="P42" s="94">
        <v>940000</v>
      </c>
      <c r="Q42" s="94">
        <v>17621000</v>
      </c>
      <c r="R42" s="92">
        <f t="shared" si="4"/>
        <v>0.05334544009988083</v>
      </c>
      <c r="S42" s="95">
        <v>0</v>
      </c>
      <c r="T42" s="96">
        <v>17621000</v>
      </c>
      <c r="U42" s="92">
        <f t="shared" si="5"/>
        <v>0</v>
      </c>
      <c r="V42" s="95">
        <v>0</v>
      </c>
      <c r="W42" s="96">
        <v>70767296</v>
      </c>
      <c r="X42" s="92">
        <f t="shared" si="6"/>
        <v>0</v>
      </c>
      <c r="Y42" s="95">
        <v>16681000</v>
      </c>
      <c r="Z42" s="95">
        <v>18521000</v>
      </c>
      <c r="AA42" s="92">
        <f t="shared" si="7"/>
        <v>0.9006533124561309</v>
      </c>
      <c r="AB42" s="94">
        <v>6812897</v>
      </c>
      <c r="AC42" s="95">
        <v>8714000</v>
      </c>
      <c r="AD42" s="92">
        <f t="shared" si="8"/>
        <v>0.7818334863438146</v>
      </c>
      <c r="AE42" s="40">
        <v>4539320</v>
      </c>
      <c r="AF42" s="48">
        <v>75658448</v>
      </c>
      <c r="AG42" s="27">
        <f t="shared" si="9"/>
        <v>0.059997529951975756</v>
      </c>
    </row>
    <row r="43" spans="1:33" s="12" customFormat="1" ht="12.75" customHeight="1">
      <c r="A43" s="24"/>
      <c r="B43" s="25" t="s">
        <v>153</v>
      </c>
      <c r="C43" s="26" t="s">
        <v>154</v>
      </c>
      <c r="D43" s="39">
        <v>74410723</v>
      </c>
      <c r="E43" s="40">
        <v>127755105</v>
      </c>
      <c r="F43" s="92">
        <f t="shared" si="0"/>
        <v>0.5824481377867444</v>
      </c>
      <c r="G43" s="93">
        <v>41128571</v>
      </c>
      <c r="H43" s="94">
        <v>116531948</v>
      </c>
      <c r="I43" s="92">
        <f t="shared" si="1"/>
        <v>0.3529381573540674</v>
      </c>
      <c r="J43" s="94">
        <v>41128571</v>
      </c>
      <c r="K43" s="94">
        <v>107467370</v>
      </c>
      <c r="L43" s="92">
        <f t="shared" si="2"/>
        <v>0.38270752322309554</v>
      </c>
      <c r="M43" s="94">
        <v>41128571</v>
      </c>
      <c r="N43" s="94">
        <v>74410723</v>
      </c>
      <c r="O43" s="92">
        <f t="shared" si="3"/>
        <v>0.5527237116080702</v>
      </c>
      <c r="P43" s="94">
        <v>0</v>
      </c>
      <c r="Q43" s="94">
        <v>0</v>
      </c>
      <c r="R43" s="92">
        <f t="shared" si="4"/>
        <v>0</v>
      </c>
      <c r="S43" s="95">
        <v>0</v>
      </c>
      <c r="T43" s="96">
        <v>0</v>
      </c>
      <c r="U43" s="92">
        <f t="shared" si="5"/>
        <v>0</v>
      </c>
      <c r="V43" s="95">
        <v>0</v>
      </c>
      <c r="W43" s="96">
        <v>128232000</v>
      </c>
      <c r="X43" s="92">
        <f t="shared" si="6"/>
        <v>0</v>
      </c>
      <c r="Y43" s="95">
        <v>17946000</v>
      </c>
      <c r="Z43" s="95">
        <v>29754168</v>
      </c>
      <c r="AA43" s="92">
        <f t="shared" si="7"/>
        <v>0.6031423900006211</v>
      </c>
      <c r="AB43" s="94">
        <v>0</v>
      </c>
      <c r="AC43" s="95">
        <v>22404657</v>
      </c>
      <c r="AD43" s="92">
        <f t="shared" si="8"/>
        <v>0</v>
      </c>
      <c r="AE43" s="40">
        <v>4603000</v>
      </c>
      <c r="AF43" s="48">
        <v>116531948</v>
      </c>
      <c r="AG43" s="27">
        <f t="shared" si="9"/>
        <v>0.039499897487339695</v>
      </c>
    </row>
    <row r="44" spans="1:33" s="12" customFormat="1" ht="12.75" customHeight="1">
      <c r="A44" s="24"/>
      <c r="B44" s="25" t="s">
        <v>155</v>
      </c>
      <c r="C44" s="26" t="s">
        <v>156</v>
      </c>
      <c r="D44" s="39">
        <v>50307910</v>
      </c>
      <c r="E44" s="40">
        <v>155222415</v>
      </c>
      <c r="F44" s="92">
        <f t="shared" si="0"/>
        <v>0.324102095692816</v>
      </c>
      <c r="G44" s="93">
        <v>28197960</v>
      </c>
      <c r="H44" s="94">
        <v>117822424</v>
      </c>
      <c r="I44" s="92">
        <f t="shared" si="1"/>
        <v>0.23932591982660278</v>
      </c>
      <c r="J44" s="94">
        <v>28197960</v>
      </c>
      <c r="K44" s="94">
        <v>104166754</v>
      </c>
      <c r="L44" s="92">
        <f t="shared" si="2"/>
        <v>0.2707001890449615</v>
      </c>
      <c r="M44" s="94">
        <v>28197960</v>
      </c>
      <c r="N44" s="94">
        <v>50307910</v>
      </c>
      <c r="O44" s="92">
        <f t="shared" si="3"/>
        <v>0.5605074828193022</v>
      </c>
      <c r="P44" s="94">
        <v>24375680</v>
      </c>
      <c r="Q44" s="94">
        <v>60624230</v>
      </c>
      <c r="R44" s="92">
        <f t="shared" si="4"/>
        <v>0.402078178972335</v>
      </c>
      <c r="S44" s="95">
        <v>12345680</v>
      </c>
      <c r="T44" s="96">
        <v>60624230</v>
      </c>
      <c r="U44" s="92">
        <f t="shared" si="5"/>
        <v>0.2036426689460633</v>
      </c>
      <c r="V44" s="95">
        <v>12345680</v>
      </c>
      <c r="W44" s="96">
        <v>232925243</v>
      </c>
      <c r="X44" s="92">
        <f t="shared" si="6"/>
        <v>0.05300275676861696</v>
      </c>
      <c r="Y44" s="95">
        <v>48433590</v>
      </c>
      <c r="Z44" s="95">
        <v>60624230</v>
      </c>
      <c r="AA44" s="92">
        <f t="shared" si="7"/>
        <v>0.7989147243602104</v>
      </c>
      <c r="AB44" s="94">
        <v>12464888</v>
      </c>
      <c r="AC44" s="95">
        <v>12441685</v>
      </c>
      <c r="AD44" s="92">
        <f t="shared" si="8"/>
        <v>1.001864940319579</v>
      </c>
      <c r="AE44" s="40">
        <v>10596942</v>
      </c>
      <c r="AF44" s="48">
        <v>117822424</v>
      </c>
      <c r="AG44" s="27">
        <f t="shared" si="9"/>
        <v>0.08993994216245288</v>
      </c>
    </row>
    <row r="45" spans="1:33" s="12" customFormat="1" ht="12.75" customHeight="1">
      <c r="A45" s="24"/>
      <c r="B45" s="25" t="s">
        <v>157</v>
      </c>
      <c r="C45" s="26" t="s">
        <v>158</v>
      </c>
      <c r="D45" s="39">
        <v>90509824</v>
      </c>
      <c r="E45" s="40">
        <v>114862689</v>
      </c>
      <c r="F45" s="92">
        <f t="shared" si="0"/>
        <v>0.7879828061486529</v>
      </c>
      <c r="G45" s="93">
        <v>38070228</v>
      </c>
      <c r="H45" s="94">
        <v>89208434</v>
      </c>
      <c r="I45" s="92">
        <f t="shared" si="1"/>
        <v>0.4267559275841564</v>
      </c>
      <c r="J45" s="94">
        <v>38070228</v>
      </c>
      <c r="K45" s="94">
        <v>62251634</v>
      </c>
      <c r="L45" s="92">
        <f t="shared" si="2"/>
        <v>0.6115538750356336</v>
      </c>
      <c r="M45" s="94">
        <v>38070228</v>
      </c>
      <c r="N45" s="94">
        <v>90509824</v>
      </c>
      <c r="O45" s="92">
        <f t="shared" si="3"/>
        <v>0.4206198434326864</v>
      </c>
      <c r="P45" s="94">
        <v>6527606</v>
      </c>
      <c r="Q45" s="94">
        <v>27190256</v>
      </c>
      <c r="R45" s="92">
        <f t="shared" si="4"/>
        <v>0.24007151679631114</v>
      </c>
      <c r="S45" s="95">
        <v>1540000</v>
      </c>
      <c r="T45" s="96">
        <v>27190256</v>
      </c>
      <c r="U45" s="92">
        <f t="shared" si="5"/>
        <v>0.056637936766759385</v>
      </c>
      <c r="V45" s="95">
        <v>1540000</v>
      </c>
      <c r="W45" s="96">
        <v>177467618</v>
      </c>
      <c r="X45" s="92">
        <f t="shared" si="6"/>
        <v>0.008677639432789366</v>
      </c>
      <c r="Y45" s="95">
        <v>20312450</v>
      </c>
      <c r="Z45" s="95">
        <v>27190256</v>
      </c>
      <c r="AA45" s="92">
        <f t="shared" si="7"/>
        <v>0.7470488692714037</v>
      </c>
      <c r="AB45" s="94">
        <v>4522904</v>
      </c>
      <c r="AC45" s="95">
        <v>45888383</v>
      </c>
      <c r="AD45" s="92">
        <f t="shared" si="8"/>
        <v>0.09856315922049377</v>
      </c>
      <c r="AE45" s="40">
        <v>7130196</v>
      </c>
      <c r="AF45" s="48">
        <v>89208434</v>
      </c>
      <c r="AG45" s="27">
        <f t="shared" si="9"/>
        <v>0.07992737547662813</v>
      </c>
    </row>
    <row r="46" spans="1:33" s="12" customFormat="1" ht="12.75" customHeight="1">
      <c r="A46" s="24"/>
      <c r="B46" s="25" t="s">
        <v>159</v>
      </c>
      <c r="C46" s="26" t="s">
        <v>160</v>
      </c>
      <c r="D46" s="39">
        <v>46344431</v>
      </c>
      <c r="E46" s="40">
        <v>70045571</v>
      </c>
      <c r="F46" s="92">
        <f t="shared" si="0"/>
        <v>0.6616325677465033</v>
      </c>
      <c r="G46" s="93">
        <v>28348874</v>
      </c>
      <c r="H46" s="94">
        <v>58835239</v>
      </c>
      <c r="I46" s="92">
        <f t="shared" si="1"/>
        <v>0.48183494249084297</v>
      </c>
      <c r="J46" s="94">
        <v>28348874</v>
      </c>
      <c r="K46" s="94">
        <v>49713179</v>
      </c>
      <c r="L46" s="92">
        <f t="shared" si="2"/>
        <v>0.5702486658517654</v>
      </c>
      <c r="M46" s="94">
        <v>28348874</v>
      </c>
      <c r="N46" s="94">
        <v>46344431</v>
      </c>
      <c r="O46" s="92">
        <f t="shared" si="3"/>
        <v>0.6116996883616933</v>
      </c>
      <c r="P46" s="94">
        <v>1250000</v>
      </c>
      <c r="Q46" s="94">
        <v>1250000</v>
      </c>
      <c r="R46" s="92">
        <f t="shared" si="4"/>
        <v>1</v>
      </c>
      <c r="S46" s="95">
        <v>0</v>
      </c>
      <c r="T46" s="96">
        <v>1250000</v>
      </c>
      <c r="U46" s="92">
        <f t="shared" si="5"/>
        <v>0</v>
      </c>
      <c r="V46" s="95">
        <v>0</v>
      </c>
      <c r="W46" s="96">
        <v>576400</v>
      </c>
      <c r="X46" s="92">
        <f t="shared" si="6"/>
        <v>0</v>
      </c>
      <c r="Y46" s="95">
        <v>16338000</v>
      </c>
      <c r="Z46" s="95">
        <v>22088000</v>
      </c>
      <c r="AA46" s="92">
        <f t="shared" si="7"/>
        <v>0.7396776530242666</v>
      </c>
      <c r="AB46" s="94">
        <v>1525000</v>
      </c>
      <c r="AC46" s="95">
        <v>15490019</v>
      </c>
      <c r="AD46" s="92">
        <f t="shared" si="8"/>
        <v>0.09845049253974446</v>
      </c>
      <c r="AE46" s="40">
        <v>2233400</v>
      </c>
      <c r="AF46" s="48">
        <v>58835239</v>
      </c>
      <c r="AG46" s="27">
        <f t="shared" si="9"/>
        <v>0.03796024352004417</v>
      </c>
    </row>
    <row r="47" spans="1:33" s="12" customFormat="1" ht="12.75" customHeight="1">
      <c r="A47" s="24"/>
      <c r="B47" s="25" t="s">
        <v>161</v>
      </c>
      <c r="C47" s="26" t="s">
        <v>162</v>
      </c>
      <c r="D47" s="39">
        <v>23264931</v>
      </c>
      <c r="E47" s="40">
        <v>201377622</v>
      </c>
      <c r="F47" s="92">
        <f t="shared" si="0"/>
        <v>0.11552887937071776</v>
      </c>
      <c r="G47" s="93">
        <v>36804451</v>
      </c>
      <c r="H47" s="94">
        <v>88002958</v>
      </c>
      <c r="I47" s="92">
        <f t="shared" si="1"/>
        <v>0.4182183398880751</v>
      </c>
      <c r="J47" s="94">
        <v>36804451</v>
      </c>
      <c r="K47" s="94">
        <v>88002958</v>
      </c>
      <c r="L47" s="92">
        <f t="shared" si="2"/>
        <v>0.4182183398880751</v>
      </c>
      <c r="M47" s="94">
        <v>36804451</v>
      </c>
      <c r="N47" s="94">
        <v>23264931</v>
      </c>
      <c r="O47" s="92">
        <f t="shared" si="3"/>
        <v>1.5819712080813821</v>
      </c>
      <c r="P47" s="94">
        <v>0</v>
      </c>
      <c r="Q47" s="94">
        <v>0</v>
      </c>
      <c r="R47" s="92">
        <f t="shared" si="4"/>
        <v>0</v>
      </c>
      <c r="S47" s="95">
        <v>0</v>
      </c>
      <c r="T47" s="96">
        <v>0</v>
      </c>
      <c r="U47" s="92">
        <f t="shared" si="5"/>
        <v>0</v>
      </c>
      <c r="V47" s="95">
        <v>0</v>
      </c>
      <c r="W47" s="96">
        <v>0</v>
      </c>
      <c r="X47" s="92">
        <f t="shared" si="6"/>
        <v>0</v>
      </c>
      <c r="Y47" s="95">
        <v>0</v>
      </c>
      <c r="Z47" s="95">
        <v>0</v>
      </c>
      <c r="AA47" s="92">
        <f t="shared" si="7"/>
        <v>0</v>
      </c>
      <c r="AB47" s="94">
        <v>0</v>
      </c>
      <c r="AC47" s="95">
        <v>9306084</v>
      </c>
      <c r="AD47" s="92">
        <f t="shared" si="8"/>
        <v>0</v>
      </c>
      <c r="AE47" s="40">
        <v>0</v>
      </c>
      <c r="AF47" s="48">
        <v>88002958</v>
      </c>
      <c r="AG47" s="27">
        <f t="shared" si="9"/>
        <v>0</v>
      </c>
    </row>
    <row r="48" spans="1:33" s="12" customFormat="1" ht="12.75" customHeight="1">
      <c r="A48" s="24"/>
      <c r="B48" s="25" t="s">
        <v>163</v>
      </c>
      <c r="C48" s="26" t="s">
        <v>164</v>
      </c>
      <c r="D48" s="39">
        <v>46989959</v>
      </c>
      <c r="E48" s="40">
        <v>46989959</v>
      </c>
      <c r="F48" s="92">
        <f t="shared" si="0"/>
        <v>1</v>
      </c>
      <c r="G48" s="93">
        <v>25410799</v>
      </c>
      <c r="H48" s="94">
        <v>51665469</v>
      </c>
      <c r="I48" s="92">
        <f t="shared" si="1"/>
        <v>0.49183331714263545</v>
      </c>
      <c r="J48" s="94">
        <v>25410799</v>
      </c>
      <c r="K48" s="94">
        <v>51665469</v>
      </c>
      <c r="L48" s="92">
        <f t="shared" si="2"/>
        <v>0.49183331714263545</v>
      </c>
      <c r="M48" s="94">
        <v>25410799</v>
      </c>
      <c r="N48" s="94">
        <v>46989959</v>
      </c>
      <c r="O48" s="92">
        <f t="shared" si="3"/>
        <v>0.5407708272314091</v>
      </c>
      <c r="P48" s="94">
        <v>0</v>
      </c>
      <c r="Q48" s="94">
        <v>0</v>
      </c>
      <c r="R48" s="92">
        <f t="shared" si="4"/>
        <v>0</v>
      </c>
      <c r="S48" s="95">
        <v>0</v>
      </c>
      <c r="T48" s="96">
        <v>0</v>
      </c>
      <c r="U48" s="92">
        <f t="shared" si="5"/>
        <v>0</v>
      </c>
      <c r="V48" s="95">
        <v>0</v>
      </c>
      <c r="W48" s="96">
        <v>68734000</v>
      </c>
      <c r="X48" s="92">
        <f t="shared" si="6"/>
        <v>0</v>
      </c>
      <c r="Y48" s="95">
        <v>24800000</v>
      </c>
      <c r="Z48" s="95">
        <v>25470000</v>
      </c>
      <c r="AA48" s="92">
        <f t="shared" si="7"/>
        <v>0.9736945425991362</v>
      </c>
      <c r="AB48" s="94">
        <v>3094000</v>
      </c>
      <c r="AC48" s="95">
        <v>63420</v>
      </c>
      <c r="AD48" s="92">
        <v>0</v>
      </c>
      <c r="AE48" s="40">
        <v>6398000</v>
      </c>
      <c r="AF48" s="48">
        <v>51665469</v>
      </c>
      <c r="AG48" s="27">
        <f t="shared" si="9"/>
        <v>0.1238351286426917</v>
      </c>
    </row>
    <row r="49" spans="1:33" s="12" customFormat="1" ht="12.75" customHeight="1">
      <c r="A49" s="24"/>
      <c r="B49" s="25" t="s">
        <v>165</v>
      </c>
      <c r="C49" s="26" t="s">
        <v>166</v>
      </c>
      <c r="D49" s="39">
        <v>90735785</v>
      </c>
      <c r="E49" s="40">
        <v>90735785</v>
      </c>
      <c r="F49" s="92">
        <f t="shared" si="0"/>
        <v>1</v>
      </c>
      <c r="G49" s="93">
        <v>52439405</v>
      </c>
      <c r="H49" s="94">
        <v>90699751</v>
      </c>
      <c r="I49" s="92">
        <f t="shared" si="1"/>
        <v>0.578164817674086</v>
      </c>
      <c r="J49" s="94">
        <v>52439405</v>
      </c>
      <c r="K49" s="94">
        <v>90245158</v>
      </c>
      <c r="L49" s="92">
        <f t="shared" si="2"/>
        <v>0.5810772141370731</v>
      </c>
      <c r="M49" s="94">
        <v>52439405</v>
      </c>
      <c r="N49" s="94">
        <v>90735785</v>
      </c>
      <c r="O49" s="92">
        <f t="shared" si="3"/>
        <v>0.5779352104574838</v>
      </c>
      <c r="P49" s="94">
        <v>3000000</v>
      </c>
      <c r="Q49" s="94">
        <v>64542809</v>
      </c>
      <c r="R49" s="92">
        <f t="shared" si="4"/>
        <v>0.0464807783621565</v>
      </c>
      <c r="S49" s="95">
        <v>3000000</v>
      </c>
      <c r="T49" s="96">
        <v>64542809</v>
      </c>
      <c r="U49" s="92">
        <f t="shared" si="5"/>
        <v>0.0464807783621565</v>
      </c>
      <c r="V49" s="95">
        <v>3000000</v>
      </c>
      <c r="W49" s="96">
        <v>33239109</v>
      </c>
      <c r="X49" s="92">
        <f t="shared" si="6"/>
        <v>0.09025512687479077</v>
      </c>
      <c r="Y49" s="95">
        <v>55742873</v>
      </c>
      <c r="Z49" s="95">
        <v>64542809</v>
      </c>
      <c r="AA49" s="92">
        <f t="shared" si="7"/>
        <v>0.863657375060946</v>
      </c>
      <c r="AB49" s="94">
        <v>0</v>
      </c>
      <c r="AC49" s="95">
        <v>810000</v>
      </c>
      <c r="AD49" s="92">
        <f t="shared" si="8"/>
        <v>0</v>
      </c>
      <c r="AE49" s="40">
        <v>0</v>
      </c>
      <c r="AF49" s="48">
        <v>90699751</v>
      </c>
      <c r="AG49" s="27">
        <f t="shared" si="9"/>
        <v>0</v>
      </c>
    </row>
    <row r="50" spans="1:33" s="12" customFormat="1" ht="12.75" customHeight="1">
      <c r="A50" s="24"/>
      <c r="B50" s="25" t="s">
        <v>167</v>
      </c>
      <c r="C50" s="26" t="s">
        <v>168</v>
      </c>
      <c r="D50" s="39">
        <v>3344157</v>
      </c>
      <c r="E50" s="40">
        <v>3344157</v>
      </c>
      <c r="F50" s="92">
        <f aca="true" t="shared" si="10" ref="F50:F81">IF($E50=0,0,$N50/$E50)</f>
        <v>1</v>
      </c>
      <c r="G50" s="93">
        <v>21733467</v>
      </c>
      <c r="H50" s="94">
        <v>42622603</v>
      </c>
      <c r="I50" s="92">
        <f aca="true" t="shared" si="11" ref="I50:I81">IF($AF50=0,0,$M50/$AF50)</f>
        <v>0.5099047329418149</v>
      </c>
      <c r="J50" s="94">
        <v>21733467</v>
      </c>
      <c r="K50" s="94">
        <v>41835432</v>
      </c>
      <c r="L50" s="92">
        <f aca="true" t="shared" si="12" ref="L50:L81">IF($K50=0,0,$M50/$K50)</f>
        <v>0.5194990456893095</v>
      </c>
      <c r="M50" s="94">
        <v>21733467</v>
      </c>
      <c r="N50" s="94">
        <v>3344157</v>
      </c>
      <c r="O50" s="92">
        <f aca="true" t="shared" si="13" ref="O50:O81">IF($N50=0,0,$M50/$N50)</f>
        <v>6.498937400367267</v>
      </c>
      <c r="P50" s="94">
        <v>0</v>
      </c>
      <c r="Q50" s="94">
        <v>27457850</v>
      </c>
      <c r="R50" s="92">
        <f aca="true" t="shared" si="14" ref="R50:R81">IF($T50=0,0,$P50/$T50)</f>
        <v>0</v>
      </c>
      <c r="S50" s="95">
        <v>0</v>
      </c>
      <c r="T50" s="96">
        <v>27457850</v>
      </c>
      <c r="U50" s="92">
        <f aca="true" t="shared" si="15" ref="U50:U81">IF($T50=0,0,$V50/$T50)</f>
        <v>0</v>
      </c>
      <c r="V50" s="95">
        <v>0</v>
      </c>
      <c r="W50" s="96">
        <v>0</v>
      </c>
      <c r="X50" s="92">
        <f aca="true" t="shared" si="16" ref="X50:X81">IF($W50=0,0,$V50/$W50)</f>
        <v>0</v>
      </c>
      <c r="Y50" s="95">
        <v>16840000</v>
      </c>
      <c r="Z50" s="95">
        <v>27457850</v>
      </c>
      <c r="AA50" s="92">
        <f aca="true" t="shared" si="17" ref="AA50:AA81">IF($Z50=0,0,$Y50/$Z50)</f>
        <v>0.6133036636153231</v>
      </c>
      <c r="AB50" s="94">
        <v>0</v>
      </c>
      <c r="AC50" s="95">
        <v>510099</v>
      </c>
      <c r="AD50" s="92">
        <f aca="true" t="shared" si="18" ref="AD50:AD81">IF($AC50=0,0,$AB50/$AC50)</f>
        <v>0</v>
      </c>
      <c r="AE50" s="40">
        <v>0</v>
      </c>
      <c r="AF50" s="48">
        <v>42622603</v>
      </c>
      <c r="AG50" s="27">
        <f aca="true" t="shared" si="19" ref="AG50:AG81">IF($AF50=0,0,$AE50/$AF50)</f>
        <v>0</v>
      </c>
    </row>
    <row r="51" spans="1:33" s="12" customFormat="1" ht="12.75" customHeight="1">
      <c r="A51" s="24"/>
      <c r="B51" s="25" t="s">
        <v>169</v>
      </c>
      <c r="C51" s="26" t="s">
        <v>170</v>
      </c>
      <c r="D51" s="39">
        <v>3255603</v>
      </c>
      <c r="E51" s="40">
        <v>90209953</v>
      </c>
      <c r="F51" s="92">
        <f t="shared" si="10"/>
        <v>0.036089177432561126</v>
      </c>
      <c r="G51" s="93">
        <v>47798393</v>
      </c>
      <c r="H51" s="94">
        <v>90209949</v>
      </c>
      <c r="I51" s="92">
        <f t="shared" si="11"/>
        <v>0.5298572222893064</v>
      </c>
      <c r="J51" s="94">
        <v>47798393</v>
      </c>
      <c r="K51" s="94">
        <v>90209949</v>
      </c>
      <c r="L51" s="92">
        <f t="shared" si="12"/>
        <v>0.5298572222893064</v>
      </c>
      <c r="M51" s="94">
        <v>47798393</v>
      </c>
      <c r="N51" s="94">
        <v>3255603</v>
      </c>
      <c r="O51" s="92">
        <f t="shared" si="13"/>
        <v>14.681886274217096</v>
      </c>
      <c r="P51" s="94">
        <v>0</v>
      </c>
      <c r="Q51" s="94">
        <v>34014650</v>
      </c>
      <c r="R51" s="92">
        <f t="shared" si="14"/>
        <v>0</v>
      </c>
      <c r="S51" s="95">
        <v>0</v>
      </c>
      <c r="T51" s="96">
        <v>34014650</v>
      </c>
      <c r="U51" s="92">
        <f t="shared" si="15"/>
        <v>0</v>
      </c>
      <c r="V51" s="95">
        <v>0</v>
      </c>
      <c r="W51" s="96">
        <v>0</v>
      </c>
      <c r="X51" s="92">
        <f t="shared" si="16"/>
        <v>0</v>
      </c>
      <c r="Y51" s="95">
        <v>26264650</v>
      </c>
      <c r="Z51" s="95">
        <v>34014650</v>
      </c>
      <c r="AA51" s="92">
        <f t="shared" si="17"/>
        <v>0.7721569970586203</v>
      </c>
      <c r="AB51" s="94">
        <v>0</v>
      </c>
      <c r="AC51" s="95">
        <v>60000</v>
      </c>
      <c r="AD51" s="92">
        <f t="shared" si="18"/>
        <v>0</v>
      </c>
      <c r="AE51" s="40">
        <v>0</v>
      </c>
      <c r="AF51" s="48">
        <v>90209949</v>
      </c>
      <c r="AG51" s="27">
        <f t="shared" si="19"/>
        <v>0</v>
      </c>
    </row>
    <row r="52" spans="1:33" s="12" customFormat="1" ht="12.75" customHeight="1">
      <c r="A52" s="24"/>
      <c r="B52" s="25" t="s">
        <v>171</v>
      </c>
      <c r="C52" s="26" t="s">
        <v>172</v>
      </c>
      <c r="D52" s="39">
        <v>0</v>
      </c>
      <c r="E52" s="40">
        <v>0</v>
      </c>
      <c r="F52" s="92">
        <f t="shared" si="10"/>
        <v>0</v>
      </c>
      <c r="G52" s="93">
        <v>0</v>
      </c>
      <c r="H52" s="94">
        <v>0</v>
      </c>
      <c r="I52" s="92">
        <f t="shared" si="11"/>
        <v>0</v>
      </c>
      <c r="J52" s="94">
        <v>0</v>
      </c>
      <c r="K52" s="94">
        <v>0</v>
      </c>
      <c r="L52" s="92">
        <f t="shared" si="12"/>
        <v>0</v>
      </c>
      <c r="M52" s="94">
        <v>0</v>
      </c>
      <c r="N52" s="94">
        <v>0</v>
      </c>
      <c r="O52" s="92">
        <f t="shared" si="13"/>
        <v>0</v>
      </c>
      <c r="P52" s="94">
        <v>0</v>
      </c>
      <c r="Q52" s="94">
        <v>0</v>
      </c>
      <c r="R52" s="92">
        <f t="shared" si="14"/>
        <v>0</v>
      </c>
      <c r="S52" s="95">
        <v>0</v>
      </c>
      <c r="T52" s="96">
        <v>0</v>
      </c>
      <c r="U52" s="92">
        <f t="shared" si="15"/>
        <v>0</v>
      </c>
      <c r="V52" s="95">
        <v>0</v>
      </c>
      <c r="W52" s="96">
        <v>0</v>
      </c>
      <c r="X52" s="92">
        <f t="shared" si="16"/>
        <v>0</v>
      </c>
      <c r="Y52" s="95">
        <v>0</v>
      </c>
      <c r="Z52" s="95">
        <v>0</v>
      </c>
      <c r="AA52" s="92">
        <f t="shared" si="17"/>
        <v>0</v>
      </c>
      <c r="AB52" s="94">
        <v>0</v>
      </c>
      <c r="AC52" s="95">
        <v>0</v>
      </c>
      <c r="AD52" s="92">
        <f t="shared" si="18"/>
        <v>0</v>
      </c>
      <c r="AE52" s="40">
        <v>0</v>
      </c>
      <c r="AF52" s="48">
        <v>0</v>
      </c>
      <c r="AG52" s="27">
        <f t="shared" si="19"/>
        <v>0</v>
      </c>
    </row>
    <row r="53" spans="1:33" s="12" customFormat="1" ht="12.75" customHeight="1">
      <c r="A53" s="24"/>
      <c r="B53" s="25" t="s">
        <v>173</v>
      </c>
      <c r="C53" s="26" t="s">
        <v>174</v>
      </c>
      <c r="D53" s="39">
        <v>366663066</v>
      </c>
      <c r="E53" s="40">
        <v>511595066</v>
      </c>
      <c r="F53" s="92">
        <f t="shared" si="10"/>
        <v>0.7167056337482348</v>
      </c>
      <c r="G53" s="93">
        <v>207978840</v>
      </c>
      <c r="H53" s="94">
        <v>516482801</v>
      </c>
      <c r="I53" s="92">
        <f t="shared" si="11"/>
        <v>0.4026829927295101</v>
      </c>
      <c r="J53" s="94">
        <v>207978840</v>
      </c>
      <c r="K53" s="94">
        <v>413411988</v>
      </c>
      <c r="L53" s="92">
        <f t="shared" si="12"/>
        <v>0.5030788802379867</v>
      </c>
      <c r="M53" s="94">
        <v>207978840</v>
      </c>
      <c r="N53" s="94">
        <v>366663066</v>
      </c>
      <c r="O53" s="92">
        <f t="shared" si="13"/>
        <v>0.5672205882879952</v>
      </c>
      <c r="P53" s="94">
        <v>0</v>
      </c>
      <c r="Q53" s="94">
        <v>140000000</v>
      </c>
      <c r="R53" s="92">
        <f t="shared" si="14"/>
        <v>0</v>
      </c>
      <c r="S53" s="95">
        <v>0</v>
      </c>
      <c r="T53" s="96">
        <v>140000000</v>
      </c>
      <c r="U53" s="92">
        <f t="shared" si="15"/>
        <v>0</v>
      </c>
      <c r="V53" s="95">
        <v>0</v>
      </c>
      <c r="W53" s="96">
        <v>705623000</v>
      </c>
      <c r="X53" s="92">
        <f t="shared" si="16"/>
        <v>0</v>
      </c>
      <c r="Y53" s="95">
        <v>152565306</v>
      </c>
      <c r="Z53" s="95">
        <v>292565306</v>
      </c>
      <c r="AA53" s="92">
        <f t="shared" si="17"/>
        <v>0.5214743610098458</v>
      </c>
      <c r="AB53" s="94">
        <v>116000000</v>
      </c>
      <c r="AC53" s="95">
        <v>206307601</v>
      </c>
      <c r="AD53" s="92">
        <f t="shared" si="18"/>
        <v>0.5622672137998445</v>
      </c>
      <c r="AE53" s="40">
        <v>22000000</v>
      </c>
      <c r="AF53" s="48">
        <v>516482801</v>
      </c>
      <c r="AG53" s="27">
        <f t="shared" si="19"/>
        <v>0.042595803688727285</v>
      </c>
    </row>
    <row r="54" spans="1:33" s="12" customFormat="1" ht="12.75" customHeight="1">
      <c r="A54" s="24"/>
      <c r="B54" s="25" t="s">
        <v>175</v>
      </c>
      <c r="C54" s="26" t="s">
        <v>176</v>
      </c>
      <c r="D54" s="39">
        <v>61888000</v>
      </c>
      <c r="E54" s="40">
        <v>229995000</v>
      </c>
      <c r="F54" s="92">
        <f t="shared" si="10"/>
        <v>0.26908411052414183</v>
      </c>
      <c r="G54" s="93">
        <v>47744000</v>
      </c>
      <c r="H54" s="94">
        <v>155461000</v>
      </c>
      <c r="I54" s="92">
        <f t="shared" si="11"/>
        <v>0.30711239474852214</v>
      </c>
      <c r="J54" s="94">
        <v>47744000</v>
      </c>
      <c r="K54" s="94">
        <v>123620000</v>
      </c>
      <c r="L54" s="92">
        <f t="shared" si="12"/>
        <v>0.38621582268241383</v>
      </c>
      <c r="M54" s="94">
        <v>47744000</v>
      </c>
      <c r="N54" s="94">
        <v>61888000</v>
      </c>
      <c r="O54" s="92">
        <f t="shared" si="13"/>
        <v>0.7714581178903827</v>
      </c>
      <c r="P54" s="94">
        <v>42768000</v>
      </c>
      <c r="Q54" s="94">
        <v>121930000</v>
      </c>
      <c r="R54" s="92">
        <f t="shared" si="14"/>
        <v>0.35075863200196833</v>
      </c>
      <c r="S54" s="95">
        <v>23000000</v>
      </c>
      <c r="T54" s="96">
        <v>121930000</v>
      </c>
      <c r="U54" s="92">
        <f t="shared" si="15"/>
        <v>0.18863282211104732</v>
      </c>
      <c r="V54" s="95">
        <v>23000000</v>
      </c>
      <c r="W54" s="96">
        <v>155833161</v>
      </c>
      <c r="X54" s="92">
        <f t="shared" si="16"/>
        <v>0.14759374610901976</v>
      </c>
      <c r="Y54" s="95">
        <v>97835038</v>
      </c>
      <c r="Z54" s="95">
        <v>121930000</v>
      </c>
      <c r="AA54" s="92">
        <f t="shared" si="17"/>
        <v>0.802386926925285</v>
      </c>
      <c r="AB54" s="94">
        <v>3576733</v>
      </c>
      <c r="AC54" s="95">
        <v>29657000</v>
      </c>
      <c r="AD54" s="92">
        <f t="shared" si="18"/>
        <v>0.12060333142259838</v>
      </c>
      <c r="AE54" s="40">
        <v>10617943</v>
      </c>
      <c r="AF54" s="48">
        <v>155461000</v>
      </c>
      <c r="AG54" s="27">
        <f t="shared" si="19"/>
        <v>0.06829972147355286</v>
      </c>
    </row>
    <row r="55" spans="1:33" s="12" customFormat="1" ht="12.75" customHeight="1">
      <c r="A55" s="24"/>
      <c r="B55" s="25" t="s">
        <v>177</v>
      </c>
      <c r="C55" s="26" t="s">
        <v>178</v>
      </c>
      <c r="D55" s="39">
        <v>71659200</v>
      </c>
      <c r="E55" s="40">
        <v>145301200</v>
      </c>
      <c r="F55" s="92">
        <f t="shared" si="10"/>
        <v>0.4931769317803294</v>
      </c>
      <c r="G55" s="93">
        <v>51371600</v>
      </c>
      <c r="H55" s="94">
        <v>74815127</v>
      </c>
      <c r="I55" s="92">
        <f t="shared" si="11"/>
        <v>0.6866472337873596</v>
      </c>
      <c r="J55" s="94">
        <v>51371600</v>
      </c>
      <c r="K55" s="94">
        <v>74815127</v>
      </c>
      <c r="L55" s="92">
        <f t="shared" si="12"/>
        <v>0.6866472337873596</v>
      </c>
      <c r="M55" s="94">
        <v>51371600</v>
      </c>
      <c r="N55" s="94">
        <v>71659200</v>
      </c>
      <c r="O55" s="92">
        <f t="shared" si="13"/>
        <v>0.7168877129524193</v>
      </c>
      <c r="P55" s="94">
        <v>0</v>
      </c>
      <c r="Q55" s="94">
        <v>0</v>
      </c>
      <c r="R55" s="92">
        <f t="shared" si="14"/>
        <v>0</v>
      </c>
      <c r="S55" s="95">
        <v>0</v>
      </c>
      <c r="T55" s="96">
        <v>0</v>
      </c>
      <c r="U55" s="92">
        <f t="shared" si="15"/>
        <v>0</v>
      </c>
      <c r="V55" s="95">
        <v>0</v>
      </c>
      <c r="W55" s="96">
        <v>118311196</v>
      </c>
      <c r="X55" s="92">
        <f t="shared" si="16"/>
        <v>0</v>
      </c>
      <c r="Y55" s="95">
        <v>58239000</v>
      </c>
      <c r="Z55" s="95">
        <v>59614000</v>
      </c>
      <c r="AA55" s="92">
        <f t="shared" si="17"/>
        <v>0.976934948166538</v>
      </c>
      <c r="AB55" s="94">
        <v>8460000</v>
      </c>
      <c r="AC55" s="95">
        <v>1300000</v>
      </c>
      <c r="AD55" s="92">
        <f t="shared" si="18"/>
        <v>6.507692307692308</v>
      </c>
      <c r="AE55" s="40">
        <v>23450396</v>
      </c>
      <c r="AF55" s="48">
        <v>74815127</v>
      </c>
      <c r="AG55" s="27">
        <f t="shared" si="19"/>
        <v>0.3134445791958624</v>
      </c>
    </row>
    <row r="56" spans="1:33" s="12" customFormat="1" ht="12.75" customHeight="1">
      <c r="A56" s="24"/>
      <c r="B56" s="25" t="s">
        <v>179</v>
      </c>
      <c r="C56" s="26" t="s">
        <v>180</v>
      </c>
      <c r="D56" s="39">
        <v>37966484</v>
      </c>
      <c r="E56" s="40">
        <v>80553518</v>
      </c>
      <c r="F56" s="92">
        <f t="shared" si="10"/>
        <v>0.47131999871191227</v>
      </c>
      <c r="G56" s="93">
        <v>21065579</v>
      </c>
      <c r="H56" s="94">
        <v>92868572</v>
      </c>
      <c r="I56" s="92">
        <f t="shared" si="11"/>
        <v>0.22683216233797587</v>
      </c>
      <c r="J56" s="94">
        <v>21065579</v>
      </c>
      <c r="K56" s="94">
        <v>79383814</v>
      </c>
      <c r="L56" s="92">
        <f t="shared" si="12"/>
        <v>0.2653636546110017</v>
      </c>
      <c r="M56" s="94">
        <v>21065579</v>
      </c>
      <c r="N56" s="94">
        <v>37966484</v>
      </c>
      <c r="O56" s="92">
        <f t="shared" si="13"/>
        <v>0.5548467169095774</v>
      </c>
      <c r="P56" s="94">
        <v>760000</v>
      </c>
      <c r="Q56" s="94">
        <v>15141001</v>
      </c>
      <c r="R56" s="92">
        <f t="shared" si="14"/>
        <v>0.050194831900480026</v>
      </c>
      <c r="S56" s="95">
        <v>0</v>
      </c>
      <c r="T56" s="96">
        <v>15141001</v>
      </c>
      <c r="U56" s="92">
        <f t="shared" si="15"/>
        <v>0</v>
      </c>
      <c r="V56" s="95">
        <v>0</v>
      </c>
      <c r="W56" s="96">
        <v>0</v>
      </c>
      <c r="X56" s="92">
        <f t="shared" si="16"/>
        <v>0</v>
      </c>
      <c r="Y56" s="95">
        <v>13009102</v>
      </c>
      <c r="Z56" s="95">
        <v>15141001</v>
      </c>
      <c r="AA56" s="92">
        <f t="shared" si="17"/>
        <v>0.8591969579818401</v>
      </c>
      <c r="AB56" s="94">
        <v>0</v>
      </c>
      <c r="AC56" s="95">
        <v>25282700</v>
      </c>
      <c r="AD56" s="92">
        <f t="shared" si="18"/>
        <v>0</v>
      </c>
      <c r="AE56" s="40">
        <v>0</v>
      </c>
      <c r="AF56" s="48">
        <v>92868572</v>
      </c>
      <c r="AG56" s="27">
        <f t="shared" si="19"/>
        <v>0</v>
      </c>
    </row>
    <row r="57" spans="1:33" s="12" customFormat="1" ht="12.75" customHeight="1">
      <c r="A57" s="24"/>
      <c r="B57" s="25" t="s">
        <v>181</v>
      </c>
      <c r="C57" s="26" t="s">
        <v>182</v>
      </c>
      <c r="D57" s="39">
        <v>147264978</v>
      </c>
      <c r="E57" s="40">
        <v>147264978</v>
      </c>
      <c r="F57" s="92">
        <f t="shared" si="10"/>
        <v>1</v>
      </c>
      <c r="G57" s="93">
        <v>33406006</v>
      </c>
      <c r="H57" s="94">
        <v>147146914</v>
      </c>
      <c r="I57" s="92">
        <f t="shared" si="11"/>
        <v>0.2270248494643931</v>
      </c>
      <c r="J57" s="94">
        <v>33406006</v>
      </c>
      <c r="K57" s="94">
        <v>112103936</v>
      </c>
      <c r="L57" s="92">
        <f t="shared" si="12"/>
        <v>0.2979913747185469</v>
      </c>
      <c r="M57" s="94">
        <v>33406006</v>
      </c>
      <c r="N57" s="94">
        <v>147264978</v>
      </c>
      <c r="O57" s="92">
        <f t="shared" si="13"/>
        <v>0.22684284107250538</v>
      </c>
      <c r="P57" s="94">
        <v>2100000</v>
      </c>
      <c r="Q57" s="94">
        <v>33222000</v>
      </c>
      <c r="R57" s="92">
        <f t="shared" si="14"/>
        <v>0.0632111251580278</v>
      </c>
      <c r="S57" s="95">
        <v>0</v>
      </c>
      <c r="T57" s="96">
        <v>33222000</v>
      </c>
      <c r="U57" s="92">
        <f t="shared" si="15"/>
        <v>0</v>
      </c>
      <c r="V57" s="95">
        <v>0</v>
      </c>
      <c r="W57" s="96">
        <v>0</v>
      </c>
      <c r="X57" s="92">
        <f t="shared" si="16"/>
        <v>0</v>
      </c>
      <c r="Y57" s="95">
        <v>34191491</v>
      </c>
      <c r="Z57" s="95">
        <v>34191491</v>
      </c>
      <c r="AA57" s="92">
        <f t="shared" si="17"/>
        <v>1</v>
      </c>
      <c r="AB57" s="94">
        <v>0</v>
      </c>
      <c r="AC57" s="95">
        <v>50049554</v>
      </c>
      <c r="AD57" s="92">
        <f t="shared" si="18"/>
        <v>0</v>
      </c>
      <c r="AE57" s="40">
        <v>0</v>
      </c>
      <c r="AF57" s="48">
        <v>147146914</v>
      </c>
      <c r="AG57" s="27">
        <f t="shared" si="19"/>
        <v>0</v>
      </c>
    </row>
    <row r="58" spans="1:33" s="12" customFormat="1" ht="12.75" customHeight="1">
      <c r="A58" s="24"/>
      <c r="B58" s="25" t="s">
        <v>183</v>
      </c>
      <c r="C58" s="26" t="s">
        <v>184</v>
      </c>
      <c r="D58" s="39">
        <v>42857960</v>
      </c>
      <c r="E58" s="40">
        <v>101762910</v>
      </c>
      <c r="F58" s="92">
        <f t="shared" si="10"/>
        <v>0.42115501610557327</v>
      </c>
      <c r="G58" s="93">
        <v>32963422</v>
      </c>
      <c r="H58" s="94">
        <v>100909256</v>
      </c>
      <c r="I58" s="92">
        <f t="shared" si="11"/>
        <v>0.32666400790825373</v>
      </c>
      <c r="J58" s="94">
        <v>32963422</v>
      </c>
      <c r="K58" s="94">
        <v>91665454</v>
      </c>
      <c r="L58" s="92">
        <f t="shared" si="12"/>
        <v>0.3596057245295485</v>
      </c>
      <c r="M58" s="94">
        <v>32963422</v>
      </c>
      <c r="N58" s="94">
        <v>42857960</v>
      </c>
      <c r="O58" s="92">
        <f t="shared" si="13"/>
        <v>0.7691318485527543</v>
      </c>
      <c r="P58" s="94">
        <v>30503000</v>
      </c>
      <c r="Q58" s="94">
        <v>56986000</v>
      </c>
      <c r="R58" s="92">
        <f t="shared" si="14"/>
        <v>0.5352718211490541</v>
      </c>
      <c r="S58" s="95">
        <v>27003000</v>
      </c>
      <c r="T58" s="96">
        <v>56986000</v>
      </c>
      <c r="U58" s="92">
        <f t="shared" si="15"/>
        <v>0.4738532271084126</v>
      </c>
      <c r="V58" s="95">
        <v>27003000</v>
      </c>
      <c r="W58" s="96">
        <v>24850000</v>
      </c>
      <c r="X58" s="92">
        <f t="shared" si="16"/>
        <v>1.0866398390342051</v>
      </c>
      <c r="Y58" s="95">
        <v>30483000</v>
      </c>
      <c r="Z58" s="95">
        <v>56986000</v>
      </c>
      <c r="AA58" s="92">
        <f t="shared" si="17"/>
        <v>0.5349208577545362</v>
      </c>
      <c r="AB58" s="94">
        <v>10289000</v>
      </c>
      <c r="AC58" s="95">
        <v>32904642</v>
      </c>
      <c r="AD58" s="92">
        <f t="shared" si="18"/>
        <v>0.3126914433531901</v>
      </c>
      <c r="AE58" s="40">
        <v>11806000</v>
      </c>
      <c r="AF58" s="48">
        <v>100909256</v>
      </c>
      <c r="AG58" s="27">
        <f t="shared" si="19"/>
        <v>0.11699620498638896</v>
      </c>
    </row>
    <row r="59" spans="1:33" s="12" customFormat="1" ht="12.75" customHeight="1">
      <c r="A59" s="24"/>
      <c r="B59" s="25" t="s">
        <v>185</v>
      </c>
      <c r="C59" s="26" t="s">
        <v>186</v>
      </c>
      <c r="D59" s="39">
        <v>12783164</v>
      </c>
      <c r="E59" s="40">
        <v>44947865</v>
      </c>
      <c r="F59" s="92">
        <f t="shared" si="10"/>
        <v>0.2843998040841317</v>
      </c>
      <c r="G59" s="93">
        <v>20440988</v>
      </c>
      <c r="H59" s="94">
        <v>44608317</v>
      </c>
      <c r="I59" s="92">
        <f t="shared" si="11"/>
        <v>0.45823266544666996</v>
      </c>
      <c r="J59" s="94">
        <v>20440988</v>
      </c>
      <c r="K59" s="94">
        <v>42608317</v>
      </c>
      <c r="L59" s="92">
        <f t="shared" si="12"/>
        <v>0.47974173680692433</v>
      </c>
      <c r="M59" s="94">
        <v>20440988</v>
      </c>
      <c r="N59" s="94">
        <v>12783164</v>
      </c>
      <c r="O59" s="92">
        <f t="shared" si="13"/>
        <v>1.599055445115153</v>
      </c>
      <c r="P59" s="94">
        <v>0</v>
      </c>
      <c r="Q59" s="94">
        <v>12744000</v>
      </c>
      <c r="R59" s="92">
        <f t="shared" si="14"/>
        <v>0</v>
      </c>
      <c r="S59" s="95">
        <v>0</v>
      </c>
      <c r="T59" s="96">
        <v>12744000</v>
      </c>
      <c r="U59" s="92">
        <f t="shared" si="15"/>
        <v>0</v>
      </c>
      <c r="V59" s="95">
        <v>0</v>
      </c>
      <c r="W59" s="96">
        <v>0</v>
      </c>
      <c r="X59" s="92">
        <f t="shared" si="16"/>
        <v>0</v>
      </c>
      <c r="Y59" s="95">
        <v>11764000</v>
      </c>
      <c r="Z59" s="95">
        <v>12744000</v>
      </c>
      <c r="AA59" s="92">
        <f t="shared" si="17"/>
        <v>0.9231010671688638</v>
      </c>
      <c r="AB59" s="94">
        <v>0</v>
      </c>
      <c r="AC59" s="95">
        <v>8222480</v>
      </c>
      <c r="AD59" s="92">
        <f t="shared" si="18"/>
        <v>0</v>
      </c>
      <c r="AE59" s="40">
        <v>0</v>
      </c>
      <c r="AF59" s="48">
        <v>44608317</v>
      </c>
      <c r="AG59" s="27">
        <f t="shared" si="19"/>
        <v>0</v>
      </c>
    </row>
    <row r="60" spans="1:33" s="12" customFormat="1" ht="12.75" customHeight="1">
      <c r="A60" s="24"/>
      <c r="B60" s="25" t="s">
        <v>63</v>
      </c>
      <c r="C60" s="26" t="s">
        <v>64</v>
      </c>
      <c r="D60" s="39">
        <v>2760695713</v>
      </c>
      <c r="E60" s="40">
        <v>3319104983</v>
      </c>
      <c r="F60" s="92">
        <f t="shared" si="10"/>
        <v>0.8317590817825602</v>
      </c>
      <c r="G60" s="93">
        <v>891494629</v>
      </c>
      <c r="H60" s="94">
        <v>2988324214</v>
      </c>
      <c r="I60" s="92">
        <f t="shared" si="11"/>
        <v>0.29832593960971066</v>
      </c>
      <c r="J60" s="94">
        <v>891494629</v>
      </c>
      <c r="K60" s="94">
        <v>2001401730</v>
      </c>
      <c r="L60" s="92">
        <f t="shared" si="12"/>
        <v>0.44543512461138923</v>
      </c>
      <c r="M60" s="94">
        <v>891494629</v>
      </c>
      <c r="N60" s="94">
        <v>2760695713</v>
      </c>
      <c r="O60" s="92">
        <f t="shared" si="13"/>
        <v>0.32292390095800466</v>
      </c>
      <c r="P60" s="94">
        <v>161736330</v>
      </c>
      <c r="Q60" s="94">
        <v>373255940</v>
      </c>
      <c r="R60" s="92">
        <f t="shared" si="14"/>
        <v>0.43331213965409365</v>
      </c>
      <c r="S60" s="95">
        <v>69969895</v>
      </c>
      <c r="T60" s="96">
        <v>373255940</v>
      </c>
      <c r="U60" s="92">
        <f t="shared" si="15"/>
        <v>0.18745822236613302</v>
      </c>
      <c r="V60" s="95">
        <v>69969895</v>
      </c>
      <c r="W60" s="96">
        <v>3402780788</v>
      </c>
      <c r="X60" s="92">
        <f t="shared" si="16"/>
        <v>0.02056256319735634</v>
      </c>
      <c r="Y60" s="95">
        <v>356440940</v>
      </c>
      <c r="Z60" s="95">
        <v>373255940</v>
      </c>
      <c r="AA60" s="92">
        <f t="shared" si="17"/>
        <v>0.9549504825027031</v>
      </c>
      <c r="AB60" s="94">
        <v>299483091</v>
      </c>
      <c r="AC60" s="95">
        <v>1657193742</v>
      </c>
      <c r="AD60" s="92">
        <f t="shared" si="18"/>
        <v>0.18071700574886676</v>
      </c>
      <c r="AE60" s="40">
        <v>433474021</v>
      </c>
      <c r="AF60" s="48">
        <v>2988324214</v>
      </c>
      <c r="AG60" s="27">
        <f t="shared" si="19"/>
        <v>0.145055887500164</v>
      </c>
    </row>
    <row r="61" spans="1:33" s="12" customFormat="1" ht="12.75" customHeight="1">
      <c r="A61" s="24"/>
      <c r="B61" s="25" t="s">
        <v>187</v>
      </c>
      <c r="C61" s="26" t="s">
        <v>188</v>
      </c>
      <c r="D61" s="39">
        <v>90552720</v>
      </c>
      <c r="E61" s="40">
        <v>148218719</v>
      </c>
      <c r="F61" s="92">
        <f t="shared" si="10"/>
        <v>0.6109398368231748</v>
      </c>
      <c r="G61" s="93">
        <v>50546493</v>
      </c>
      <c r="H61" s="94">
        <v>138803339</v>
      </c>
      <c r="I61" s="92">
        <f t="shared" si="11"/>
        <v>0.36415905672125076</v>
      </c>
      <c r="J61" s="94">
        <v>50546493</v>
      </c>
      <c r="K61" s="94">
        <v>119282169</v>
      </c>
      <c r="L61" s="92">
        <f t="shared" si="12"/>
        <v>0.42375564951371736</v>
      </c>
      <c r="M61" s="94">
        <v>50546493</v>
      </c>
      <c r="N61" s="94">
        <v>90552720</v>
      </c>
      <c r="O61" s="92">
        <f t="shared" si="13"/>
        <v>0.5581996101276693</v>
      </c>
      <c r="P61" s="94">
        <v>21415000</v>
      </c>
      <c r="Q61" s="94">
        <v>39532250</v>
      </c>
      <c r="R61" s="92">
        <f t="shared" si="14"/>
        <v>0.5417096168318272</v>
      </c>
      <c r="S61" s="95">
        <v>0</v>
      </c>
      <c r="T61" s="96">
        <v>39532250</v>
      </c>
      <c r="U61" s="92">
        <f t="shared" si="15"/>
        <v>0</v>
      </c>
      <c r="V61" s="95">
        <v>0</v>
      </c>
      <c r="W61" s="96">
        <v>342072900</v>
      </c>
      <c r="X61" s="92">
        <f t="shared" si="16"/>
        <v>0</v>
      </c>
      <c r="Y61" s="95">
        <v>36432250</v>
      </c>
      <c r="Z61" s="95">
        <v>39532250</v>
      </c>
      <c r="AA61" s="92">
        <f t="shared" si="17"/>
        <v>0.9215830113388436</v>
      </c>
      <c r="AB61" s="94">
        <v>68773696</v>
      </c>
      <c r="AC61" s="95">
        <v>68927061</v>
      </c>
      <c r="AD61" s="92">
        <f t="shared" si="18"/>
        <v>0.9977749667869924</v>
      </c>
      <c r="AE61" s="40">
        <v>8503898</v>
      </c>
      <c r="AF61" s="48">
        <v>138803339</v>
      </c>
      <c r="AG61" s="27">
        <f t="shared" si="19"/>
        <v>0.061265802834901545</v>
      </c>
    </row>
    <row r="62" spans="1:33" s="12" customFormat="1" ht="12.75" customHeight="1">
      <c r="A62" s="24"/>
      <c r="B62" s="25" t="s">
        <v>189</v>
      </c>
      <c r="C62" s="26" t="s">
        <v>190</v>
      </c>
      <c r="D62" s="39">
        <v>82063541</v>
      </c>
      <c r="E62" s="40">
        <v>152002541</v>
      </c>
      <c r="F62" s="92">
        <f t="shared" si="10"/>
        <v>0.5398826918294741</v>
      </c>
      <c r="G62" s="93">
        <v>41587853</v>
      </c>
      <c r="H62" s="94">
        <v>147584474</v>
      </c>
      <c r="I62" s="92">
        <f t="shared" si="11"/>
        <v>0.28179016310347116</v>
      </c>
      <c r="J62" s="94">
        <v>41587853</v>
      </c>
      <c r="K62" s="94">
        <v>125486104</v>
      </c>
      <c r="L62" s="92">
        <f t="shared" si="12"/>
        <v>0.33141401059036785</v>
      </c>
      <c r="M62" s="94">
        <v>41587853</v>
      </c>
      <c r="N62" s="94">
        <v>82063541</v>
      </c>
      <c r="O62" s="92">
        <f t="shared" si="13"/>
        <v>0.5067762430578032</v>
      </c>
      <c r="P62" s="94">
        <v>3850000</v>
      </c>
      <c r="Q62" s="94">
        <v>37061000</v>
      </c>
      <c r="R62" s="92">
        <f t="shared" si="14"/>
        <v>0.10388278783626993</v>
      </c>
      <c r="S62" s="95">
        <v>0</v>
      </c>
      <c r="T62" s="96">
        <v>37061000</v>
      </c>
      <c r="U62" s="92">
        <f t="shared" si="15"/>
        <v>0</v>
      </c>
      <c r="V62" s="95">
        <v>0</v>
      </c>
      <c r="W62" s="96">
        <v>68093924</v>
      </c>
      <c r="X62" s="92">
        <f t="shared" si="16"/>
        <v>0</v>
      </c>
      <c r="Y62" s="95">
        <v>31511000</v>
      </c>
      <c r="Z62" s="95">
        <v>37061000</v>
      </c>
      <c r="AA62" s="92">
        <f t="shared" si="17"/>
        <v>0.8502468902620005</v>
      </c>
      <c r="AB62" s="94">
        <v>16206128</v>
      </c>
      <c r="AC62" s="95">
        <v>63969397</v>
      </c>
      <c r="AD62" s="92">
        <f t="shared" si="18"/>
        <v>0.25334189096701976</v>
      </c>
      <c r="AE62" s="40">
        <v>56670103</v>
      </c>
      <c r="AF62" s="48">
        <v>147584474</v>
      </c>
      <c r="AG62" s="27">
        <f t="shared" si="19"/>
        <v>0.38398417844413635</v>
      </c>
    </row>
    <row r="63" spans="1:33" s="12" customFormat="1" ht="12.75" customHeight="1">
      <c r="A63" s="24"/>
      <c r="B63" s="25" t="s">
        <v>191</v>
      </c>
      <c r="C63" s="26" t="s">
        <v>192</v>
      </c>
      <c r="D63" s="39">
        <v>11403237</v>
      </c>
      <c r="E63" s="40">
        <v>46505307</v>
      </c>
      <c r="F63" s="92">
        <f t="shared" si="10"/>
        <v>0.24520291845401646</v>
      </c>
      <c r="G63" s="93">
        <v>18161072</v>
      </c>
      <c r="H63" s="94">
        <v>46470937</v>
      </c>
      <c r="I63" s="92">
        <f t="shared" si="11"/>
        <v>0.3908049454651625</v>
      </c>
      <c r="J63" s="94">
        <v>18161072</v>
      </c>
      <c r="K63" s="94">
        <v>37790885</v>
      </c>
      <c r="L63" s="92">
        <f t="shared" si="12"/>
        <v>0.480567523094524</v>
      </c>
      <c r="M63" s="94">
        <v>18161072</v>
      </c>
      <c r="N63" s="94">
        <v>11403237</v>
      </c>
      <c r="O63" s="92">
        <f t="shared" si="13"/>
        <v>1.592624269757789</v>
      </c>
      <c r="P63" s="94">
        <v>0</v>
      </c>
      <c r="Q63" s="94">
        <v>14845000</v>
      </c>
      <c r="R63" s="92">
        <f t="shared" si="14"/>
        <v>0</v>
      </c>
      <c r="S63" s="95">
        <v>0</v>
      </c>
      <c r="T63" s="96">
        <v>14845000</v>
      </c>
      <c r="U63" s="92">
        <f t="shared" si="15"/>
        <v>0</v>
      </c>
      <c r="V63" s="95">
        <v>0</v>
      </c>
      <c r="W63" s="96">
        <v>0</v>
      </c>
      <c r="X63" s="92">
        <f t="shared" si="16"/>
        <v>0</v>
      </c>
      <c r="Y63" s="95">
        <v>14041000</v>
      </c>
      <c r="Z63" s="95">
        <v>14845000</v>
      </c>
      <c r="AA63" s="92">
        <f t="shared" si="17"/>
        <v>0.9458403502862917</v>
      </c>
      <c r="AB63" s="94">
        <v>0</v>
      </c>
      <c r="AC63" s="95">
        <v>9868775</v>
      </c>
      <c r="AD63" s="92">
        <f t="shared" si="18"/>
        <v>0</v>
      </c>
      <c r="AE63" s="40">
        <v>0</v>
      </c>
      <c r="AF63" s="48">
        <v>46470937</v>
      </c>
      <c r="AG63" s="27">
        <f t="shared" si="19"/>
        <v>0</v>
      </c>
    </row>
    <row r="64" spans="1:33" s="12" customFormat="1" ht="12.75" customHeight="1">
      <c r="A64" s="24"/>
      <c r="B64" s="25" t="s">
        <v>193</v>
      </c>
      <c r="C64" s="26" t="s">
        <v>194</v>
      </c>
      <c r="D64" s="39">
        <v>28844196</v>
      </c>
      <c r="E64" s="40">
        <v>79976541</v>
      </c>
      <c r="F64" s="92">
        <f t="shared" si="10"/>
        <v>0.3606582085114184</v>
      </c>
      <c r="G64" s="93">
        <v>31123963</v>
      </c>
      <c r="H64" s="94">
        <v>79976541</v>
      </c>
      <c r="I64" s="92">
        <f t="shared" si="11"/>
        <v>0.3891636548772471</v>
      </c>
      <c r="J64" s="94">
        <v>31123963</v>
      </c>
      <c r="K64" s="94">
        <v>65649541</v>
      </c>
      <c r="L64" s="92">
        <f t="shared" si="12"/>
        <v>0.4740926216072097</v>
      </c>
      <c r="M64" s="94">
        <v>31123963</v>
      </c>
      <c r="N64" s="94">
        <v>28844196</v>
      </c>
      <c r="O64" s="92">
        <f t="shared" si="13"/>
        <v>1.0790372870854157</v>
      </c>
      <c r="P64" s="94">
        <v>492030</v>
      </c>
      <c r="Q64" s="94">
        <v>21291030</v>
      </c>
      <c r="R64" s="92">
        <f t="shared" si="14"/>
        <v>0.023109732126627973</v>
      </c>
      <c r="S64" s="95">
        <v>0</v>
      </c>
      <c r="T64" s="96">
        <v>21291030</v>
      </c>
      <c r="U64" s="92">
        <f t="shared" si="15"/>
        <v>0</v>
      </c>
      <c r="V64" s="95">
        <v>0</v>
      </c>
      <c r="W64" s="96">
        <v>266732000</v>
      </c>
      <c r="X64" s="92">
        <f t="shared" si="16"/>
        <v>0</v>
      </c>
      <c r="Y64" s="95">
        <v>20799000</v>
      </c>
      <c r="Z64" s="95">
        <v>21291030</v>
      </c>
      <c r="AA64" s="92">
        <f t="shared" si="17"/>
        <v>0.9768902678733721</v>
      </c>
      <c r="AB64" s="94">
        <v>6868000</v>
      </c>
      <c r="AC64" s="95">
        <v>22271400</v>
      </c>
      <c r="AD64" s="92">
        <f t="shared" si="18"/>
        <v>0.3083775604587049</v>
      </c>
      <c r="AE64" s="40">
        <v>14549000</v>
      </c>
      <c r="AF64" s="48">
        <v>79976541</v>
      </c>
      <c r="AG64" s="27">
        <f t="shared" si="19"/>
        <v>0.18191584454746548</v>
      </c>
    </row>
    <row r="65" spans="1:33" s="12" customFormat="1" ht="12.75" customHeight="1">
      <c r="A65" s="24"/>
      <c r="B65" s="25" t="s">
        <v>65</v>
      </c>
      <c r="C65" s="26" t="s">
        <v>66</v>
      </c>
      <c r="D65" s="39">
        <v>1058693000</v>
      </c>
      <c r="E65" s="40">
        <v>1419343000</v>
      </c>
      <c r="F65" s="92">
        <f t="shared" si="10"/>
        <v>0.7459035624228957</v>
      </c>
      <c r="G65" s="93">
        <v>414752000</v>
      </c>
      <c r="H65" s="94">
        <v>1419343000</v>
      </c>
      <c r="I65" s="92">
        <f t="shared" si="11"/>
        <v>0.2922140736946601</v>
      </c>
      <c r="J65" s="94">
        <v>414752000</v>
      </c>
      <c r="K65" s="94">
        <v>1018322000</v>
      </c>
      <c r="L65" s="92">
        <f t="shared" si="12"/>
        <v>0.4072896392300274</v>
      </c>
      <c r="M65" s="94">
        <v>414752000</v>
      </c>
      <c r="N65" s="94">
        <v>1058693000</v>
      </c>
      <c r="O65" s="92">
        <f t="shared" si="13"/>
        <v>0.3917585173416656</v>
      </c>
      <c r="P65" s="94">
        <v>6500000</v>
      </c>
      <c r="Q65" s="94">
        <v>159604000</v>
      </c>
      <c r="R65" s="92">
        <f t="shared" si="14"/>
        <v>0.040725796345956244</v>
      </c>
      <c r="S65" s="95">
        <v>0</v>
      </c>
      <c r="T65" s="96">
        <v>159604000</v>
      </c>
      <c r="U65" s="92">
        <f t="shared" si="15"/>
        <v>0</v>
      </c>
      <c r="V65" s="95">
        <v>0</v>
      </c>
      <c r="W65" s="96">
        <v>724591849</v>
      </c>
      <c r="X65" s="92">
        <f t="shared" si="16"/>
        <v>0</v>
      </c>
      <c r="Y65" s="95">
        <v>137742000</v>
      </c>
      <c r="Z65" s="95">
        <v>159604000</v>
      </c>
      <c r="AA65" s="92">
        <f t="shared" si="17"/>
        <v>0.8630234831207237</v>
      </c>
      <c r="AB65" s="94">
        <v>166673075</v>
      </c>
      <c r="AC65" s="95">
        <v>768752000</v>
      </c>
      <c r="AD65" s="92">
        <f t="shared" si="18"/>
        <v>0.21680994000666015</v>
      </c>
      <c r="AE65" s="40">
        <v>364497341</v>
      </c>
      <c r="AF65" s="48">
        <v>1419343000</v>
      </c>
      <c r="AG65" s="27">
        <f t="shared" si="19"/>
        <v>0.25680708680001946</v>
      </c>
    </row>
    <row r="66" spans="1:33" s="12" customFormat="1" ht="12.75" customHeight="1">
      <c r="A66" s="24"/>
      <c r="B66" s="25" t="s">
        <v>195</v>
      </c>
      <c r="C66" s="26" t="s">
        <v>196</v>
      </c>
      <c r="D66" s="39">
        <v>125368396</v>
      </c>
      <c r="E66" s="40">
        <v>238283397</v>
      </c>
      <c r="F66" s="92">
        <f t="shared" si="10"/>
        <v>0.5261314786443136</v>
      </c>
      <c r="G66" s="93">
        <v>51553412</v>
      </c>
      <c r="H66" s="94">
        <v>238283410</v>
      </c>
      <c r="I66" s="92">
        <f t="shared" si="11"/>
        <v>0.21635334159436445</v>
      </c>
      <c r="J66" s="94">
        <v>51553412</v>
      </c>
      <c r="K66" s="94">
        <v>191987810</v>
      </c>
      <c r="L66" s="92">
        <f t="shared" si="12"/>
        <v>0.268524402669107</v>
      </c>
      <c r="M66" s="94">
        <v>51553412</v>
      </c>
      <c r="N66" s="94">
        <v>125368396</v>
      </c>
      <c r="O66" s="92">
        <f t="shared" si="13"/>
        <v>0.41121537520508755</v>
      </c>
      <c r="P66" s="94">
        <v>18048000</v>
      </c>
      <c r="Q66" s="94">
        <v>61766492</v>
      </c>
      <c r="R66" s="92">
        <f t="shared" si="14"/>
        <v>0.29219726449739125</v>
      </c>
      <c r="S66" s="95">
        <v>0</v>
      </c>
      <c r="T66" s="96">
        <v>61766492</v>
      </c>
      <c r="U66" s="92">
        <f t="shared" si="15"/>
        <v>0</v>
      </c>
      <c r="V66" s="95">
        <v>0</v>
      </c>
      <c r="W66" s="96">
        <v>71791</v>
      </c>
      <c r="X66" s="92">
        <f t="shared" si="16"/>
        <v>0</v>
      </c>
      <c r="Y66" s="95">
        <v>52045672</v>
      </c>
      <c r="Z66" s="95">
        <v>61766492</v>
      </c>
      <c r="AA66" s="92">
        <f t="shared" si="17"/>
        <v>0.8426198463723664</v>
      </c>
      <c r="AB66" s="94">
        <v>83350</v>
      </c>
      <c r="AC66" s="95">
        <v>0</v>
      </c>
      <c r="AD66" s="92">
        <f t="shared" si="18"/>
        <v>0</v>
      </c>
      <c r="AE66" s="40">
        <v>85112</v>
      </c>
      <c r="AF66" s="48">
        <v>238283410</v>
      </c>
      <c r="AG66" s="27">
        <f t="shared" si="19"/>
        <v>0.00035718810638138844</v>
      </c>
    </row>
    <row r="67" spans="1:33" s="12" customFormat="1" ht="12.75" customHeight="1">
      <c r="A67" s="24"/>
      <c r="B67" s="25" t="s">
        <v>197</v>
      </c>
      <c r="C67" s="26" t="s">
        <v>198</v>
      </c>
      <c r="D67" s="39">
        <v>138787842</v>
      </c>
      <c r="E67" s="40">
        <v>366285767</v>
      </c>
      <c r="F67" s="92">
        <f t="shared" si="10"/>
        <v>0.37890591036806515</v>
      </c>
      <c r="G67" s="93">
        <v>83431027</v>
      </c>
      <c r="H67" s="94">
        <v>276327867</v>
      </c>
      <c r="I67" s="92">
        <f t="shared" si="11"/>
        <v>0.30192766261970966</v>
      </c>
      <c r="J67" s="94">
        <v>83431027</v>
      </c>
      <c r="K67" s="94">
        <v>242250911</v>
      </c>
      <c r="L67" s="92">
        <f t="shared" si="12"/>
        <v>0.3443992291116709</v>
      </c>
      <c r="M67" s="94">
        <v>83431027</v>
      </c>
      <c r="N67" s="94">
        <v>138787842</v>
      </c>
      <c r="O67" s="92">
        <f t="shared" si="13"/>
        <v>0.6011407468962591</v>
      </c>
      <c r="P67" s="94">
        <v>1180000</v>
      </c>
      <c r="Q67" s="94">
        <v>92718925</v>
      </c>
      <c r="R67" s="92">
        <f t="shared" si="14"/>
        <v>0.012726635905237253</v>
      </c>
      <c r="S67" s="95">
        <v>0</v>
      </c>
      <c r="T67" s="96">
        <v>92718925</v>
      </c>
      <c r="U67" s="92">
        <f t="shared" si="15"/>
        <v>0</v>
      </c>
      <c r="V67" s="95">
        <v>0</v>
      </c>
      <c r="W67" s="96">
        <v>0</v>
      </c>
      <c r="X67" s="92">
        <f t="shared" si="16"/>
        <v>0</v>
      </c>
      <c r="Y67" s="95">
        <v>91538925</v>
      </c>
      <c r="Z67" s="95">
        <v>92718925</v>
      </c>
      <c r="AA67" s="92">
        <f t="shared" si="17"/>
        <v>0.9872733640947627</v>
      </c>
      <c r="AB67" s="94">
        <v>0</v>
      </c>
      <c r="AC67" s="95">
        <v>94282521</v>
      </c>
      <c r="AD67" s="92">
        <f t="shared" si="18"/>
        <v>0</v>
      </c>
      <c r="AE67" s="40">
        <v>0</v>
      </c>
      <c r="AF67" s="48">
        <v>276327867</v>
      </c>
      <c r="AG67" s="27">
        <f t="shared" si="19"/>
        <v>0</v>
      </c>
    </row>
    <row r="68" spans="1:33" s="12" customFormat="1" ht="12.75" customHeight="1">
      <c r="A68" s="24"/>
      <c r="B68" s="25" t="s">
        <v>199</v>
      </c>
      <c r="C68" s="26" t="s">
        <v>200</v>
      </c>
      <c r="D68" s="39">
        <v>475396000</v>
      </c>
      <c r="E68" s="40">
        <v>475396000</v>
      </c>
      <c r="F68" s="92">
        <f t="shared" si="10"/>
        <v>1</v>
      </c>
      <c r="G68" s="93">
        <v>144771000</v>
      </c>
      <c r="H68" s="94">
        <v>475128000</v>
      </c>
      <c r="I68" s="92">
        <f t="shared" si="11"/>
        <v>0.30469894428448757</v>
      </c>
      <c r="J68" s="94">
        <v>144771000</v>
      </c>
      <c r="K68" s="94">
        <v>410688000</v>
      </c>
      <c r="L68" s="92">
        <f t="shared" si="12"/>
        <v>0.35250847358578774</v>
      </c>
      <c r="M68" s="94">
        <v>144771000</v>
      </c>
      <c r="N68" s="94">
        <v>475396000</v>
      </c>
      <c r="O68" s="92">
        <f t="shared" si="13"/>
        <v>0.3045271731356595</v>
      </c>
      <c r="P68" s="94">
        <v>19340000</v>
      </c>
      <c r="Q68" s="94">
        <v>95767000</v>
      </c>
      <c r="R68" s="92">
        <f t="shared" si="14"/>
        <v>0.20194847912120042</v>
      </c>
      <c r="S68" s="95">
        <v>0</v>
      </c>
      <c r="T68" s="96">
        <v>95767000</v>
      </c>
      <c r="U68" s="92">
        <f t="shared" si="15"/>
        <v>0</v>
      </c>
      <c r="V68" s="95">
        <v>0</v>
      </c>
      <c r="W68" s="96">
        <v>590271038</v>
      </c>
      <c r="X68" s="92">
        <f t="shared" si="16"/>
        <v>0</v>
      </c>
      <c r="Y68" s="95">
        <v>95767000</v>
      </c>
      <c r="Z68" s="95">
        <v>95767000</v>
      </c>
      <c r="AA68" s="92">
        <f t="shared" si="17"/>
        <v>1</v>
      </c>
      <c r="AB68" s="94">
        <v>159568910</v>
      </c>
      <c r="AC68" s="95">
        <v>230983000</v>
      </c>
      <c r="AD68" s="92">
        <f t="shared" si="18"/>
        <v>0.6908253421247451</v>
      </c>
      <c r="AE68" s="40">
        <v>37233421</v>
      </c>
      <c r="AF68" s="48">
        <v>475128000</v>
      </c>
      <c r="AG68" s="27">
        <f t="shared" si="19"/>
        <v>0.07836503215975485</v>
      </c>
    </row>
    <row r="69" spans="1:33" s="12" customFormat="1" ht="12.75" customHeight="1">
      <c r="A69" s="24"/>
      <c r="B69" s="25" t="s">
        <v>201</v>
      </c>
      <c r="C69" s="26" t="s">
        <v>202</v>
      </c>
      <c r="D69" s="39">
        <v>79653000</v>
      </c>
      <c r="E69" s="40">
        <v>143748000</v>
      </c>
      <c r="F69" s="92">
        <f t="shared" si="10"/>
        <v>0.5541155355204942</v>
      </c>
      <c r="G69" s="93">
        <v>20003481</v>
      </c>
      <c r="H69" s="94">
        <v>156995994</v>
      </c>
      <c r="I69" s="92">
        <f t="shared" si="11"/>
        <v>0.12741395809118544</v>
      </c>
      <c r="J69" s="94">
        <v>20003481</v>
      </c>
      <c r="K69" s="94">
        <v>155995994</v>
      </c>
      <c r="L69" s="92">
        <f t="shared" si="12"/>
        <v>0.12823073520721306</v>
      </c>
      <c r="M69" s="94">
        <v>20003481</v>
      </c>
      <c r="N69" s="94">
        <v>79653000</v>
      </c>
      <c r="O69" s="92">
        <f t="shared" si="13"/>
        <v>0.2511328010244435</v>
      </c>
      <c r="P69" s="94">
        <v>9295000</v>
      </c>
      <c r="Q69" s="94">
        <v>32612000</v>
      </c>
      <c r="R69" s="92">
        <f t="shared" si="14"/>
        <v>0.28501778486446705</v>
      </c>
      <c r="S69" s="95">
        <v>0</v>
      </c>
      <c r="T69" s="96">
        <v>32612000</v>
      </c>
      <c r="U69" s="92">
        <f t="shared" si="15"/>
        <v>0</v>
      </c>
      <c r="V69" s="95">
        <v>0</v>
      </c>
      <c r="W69" s="96">
        <v>0</v>
      </c>
      <c r="X69" s="92">
        <f t="shared" si="16"/>
        <v>0</v>
      </c>
      <c r="Y69" s="95">
        <v>27952632</v>
      </c>
      <c r="Z69" s="95">
        <v>32612000</v>
      </c>
      <c r="AA69" s="92">
        <f t="shared" si="17"/>
        <v>0.857127192444499</v>
      </c>
      <c r="AB69" s="94">
        <v>0</v>
      </c>
      <c r="AC69" s="95">
        <v>57090000</v>
      </c>
      <c r="AD69" s="92">
        <f t="shared" si="18"/>
        <v>0</v>
      </c>
      <c r="AE69" s="40">
        <v>0</v>
      </c>
      <c r="AF69" s="48">
        <v>156995994</v>
      </c>
      <c r="AG69" s="27">
        <f t="shared" si="19"/>
        <v>0</v>
      </c>
    </row>
    <row r="70" spans="1:33" s="12" customFormat="1" ht="12.75" customHeight="1">
      <c r="A70" s="24"/>
      <c r="B70" s="25" t="s">
        <v>203</v>
      </c>
      <c r="C70" s="26" t="s">
        <v>204</v>
      </c>
      <c r="D70" s="39">
        <v>754729000</v>
      </c>
      <c r="E70" s="40">
        <v>1034691000</v>
      </c>
      <c r="F70" s="92">
        <f t="shared" si="10"/>
        <v>0.7294245335080715</v>
      </c>
      <c r="G70" s="93">
        <v>201500000</v>
      </c>
      <c r="H70" s="94">
        <v>998108925</v>
      </c>
      <c r="I70" s="92">
        <f t="shared" si="11"/>
        <v>0.20188177357496329</v>
      </c>
      <c r="J70" s="94">
        <v>201500000</v>
      </c>
      <c r="K70" s="94">
        <v>828501925</v>
      </c>
      <c r="L70" s="92">
        <f t="shared" si="12"/>
        <v>0.2432100565125422</v>
      </c>
      <c r="M70" s="94">
        <v>201500000</v>
      </c>
      <c r="N70" s="94">
        <v>754729000</v>
      </c>
      <c r="O70" s="92">
        <f t="shared" si="13"/>
        <v>0.26698324829177095</v>
      </c>
      <c r="P70" s="94">
        <v>35600000</v>
      </c>
      <c r="Q70" s="94">
        <v>266439572</v>
      </c>
      <c r="R70" s="92">
        <f t="shared" si="14"/>
        <v>0.1336137861683699</v>
      </c>
      <c r="S70" s="95">
        <v>0</v>
      </c>
      <c r="T70" s="96">
        <v>266439572</v>
      </c>
      <c r="U70" s="92">
        <f t="shared" si="15"/>
        <v>0</v>
      </c>
      <c r="V70" s="95">
        <v>0</v>
      </c>
      <c r="W70" s="96">
        <v>818250000</v>
      </c>
      <c r="X70" s="92">
        <f t="shared" si="16"/>
        <v>0</v>
      </c>
      <c r="Y70" s="95">
        <v>253955653</v>
      </c>
      <c r="Z70" s="95">
        <v>266439572</v>
      </c>
      <c r="AA70" s="92">
        <f t="shared" si="17"/>
        <v>0.9531454021401896</v>
      </c>
      <c r="AB70" s="94">
        <v>122546000</v>
      </c>
      <c r="AC70" s="95">
        <v>369653000</v>
      </c>
      <c r="AD70" s="92">
        <f t="shared" si="18"/>
        <v>0.33151631394848685</v>
      </c>
      <c r="AE70" s="40">
        <v>26178000</v>
      </c>
      <c r="AF70" s="48">
        <v>998108925</v>
      </c>
      <c r="AG70" s="27">
        <f t="shared" si="19"/>
        <v>0.026227598355560242</v>
      </c>
    </row>
    <row r="71" spans="1:33" s="12" customFormat="1" ht="12.75" customHeight="1">
      <c r="A71" s="24"/>
      <c r="B71" s="25" t="s">
        <v>205</v>
      </c>
      <c r="C71" s="26" t="s">
        <v>206</v>
      </c>
      <c r="D71" s="39">
        <v>30620623</v>
      </c>
      <c r="E71" s="40">
        <v>126236592</v>
      </c>
      <c r="F71" s="92">
        <f t="shared" si="10"/>
        <v>0.24256534903920726</v>
      </c>
      <c r="G71" s="93">
        <v>22907564</v>
      </c>
      <c r="H71" s="94">
        <v>128988401</v>
      </c>
      <c r="I71" s="92">
        <f t="shared" si="11"/>
        <v>0.1775939838187466</v>
      </c>
      <c r="J71" s="94">
        <v>22907564</v>
      </c>
      <c r="K71" s="94">
        <v>118489801</v>
      </c>
      <c r="L71" s="92">
        <f t="shared" si="12"/>
        <v>0.19332941575283766</v>
      </c>
      <c r="M71" s="94">
        <v>22907564</v>
      </c>
      <c r="N71" s="94">
        <v>30620623</v>
      </c>
      <c r="O71" s="92">
        <f t="shared" si="13"/>
        <v>0.7481090113679267</v>
      </c>
      <c r="P71" s="94">
        <v>1920000</v>
      </c>
      <c r="Q71" s="94">
        <v>60468008</v>
      </c>
      <c r="R71" s="92">
        <f t="shared" si="14"/>
        <v>0.031752327610990595</v>
      </c>
      <c r="S71" s="95">
        <v>0</v>
      </c>
      <c r="T71" s="96">
        <v>60468008</v>
      </c>
      <c r="U71" s="92">
        <f t="shared" si="15"/>
        <v>0</v>
      </c>
      <c r="V71" s="95">
        <v>0</v>
      </c>
      <c r="W71" s="96">
        <v>0</v>
      </c>
      <c r="X71" s="92">
        <f t="shared" si="16"/>
        <v>0</v>
      </c>
      <c r="Y71" s="95">
        <v>47748008</v>
      </c>
      <c r="Z71" s="95">
        <v>60468008</v>
      </c>
      <c r="AA71" s="92">
        <f t="shared" si="17"/>
        <v>0.7896408295771873</v>
      </c>
      <c r="AB71" s="94">
        <v>0</v>
      </c>
      <c r="AC71" s="95">
        <v>21547300</v>
      </c>
      <c r="AD71" s="92">
        <f t="shared" si="18"/>
        <v>0</v>
      </c>
      <c r="AE71" s="40">
        <v>0</v>
      </c>
      <c r="AF71" s="48">
        <v>128988401</v>
      </c>
      <c r="AG71" s="27">
        <f t="shared" si="19"/>
        <v>0</v>
      </c>
    </row>
    <row r="72" spans="1:33" s="12" customFormat="1" ht="12.75" customHeight="1">
      <c r="A72" s="24"/>
      <c r="B72" s="25" t="s">
        <v>207</v>
      </c>
      <c r="C72" s="26" t="s">
        <v>208</v>
      </c>
      <c r="D72" s="39">
        <v>282467707</v>
      </c>
      <c r="E72" s="40">
        <v>420206707</v>
      </c>
      <c r="F72" s="92">
        <f t="shared" si="10"/>
        <v>0.6722113243185336</v>
      </c>
      <c r="G72" s="93">
        <v>150519628</v>
      </c>
      <c r="H72" s="94">
        <v>420159184</v>
      </c>
      <c r="I72" s="92">
        <f t="shared" si="11"/>
        <v>0.3582442886694106</v>
      </c>
      <c r="J72" s="94">
        <v>150519628</v>
      </c>
      <c r="K72" s="94">
        <v>342435184</v>
      </c>
      <c r="L72" s="92">
        <f t="shared" si="12"/>
        <v>0.43955654977322656</v>
      </c>
      <c r="M72" s="94">
        <v>150519628</v>
      </c>
      <c r="N72" s="94">
        <v>282467707</v>
      </c>
      <c r="O72" s="92">
        <f t="shared" si="13"/>
        <v>0.5328737560786019</v>
      </c>
      <c r="P72" s="94">
        <v>64506973</v>
      </c>
      <c r="Q72" s="94">
        <v>126266981</v>
      </c>
      <c r="R72" s="92">
        <f t="shared" si="14"/>
        <v>0.5108776062365822</v>
      </c>
      <c r="S72" s="95">
        <v>0</v>
      </c>
      <c r="T72" s="96">
        <v>126266981</v>
      </c>
      <c r="U72" s="92">
        <f t="shared" si="15"/>
        <v>0</v>
      </c>
      <c r="V72" s="95">
        <v>0</v>
      </c>
      <c r="W72" s="96">
        <v>1030295022</v>
      </c>
      <c r="X72" s="92">
        <f t="shared" si="16"/>
        <v>0</v>
      </c>
      <c r="Y72" s="95">
        <v>114566981</v>
      </c>
      <c r="Z72" s="95">
        <v>126266981</v>
      </c>
      <c r="AA72" s="92">
        <f t="shared" si="17"/>
        <v>0.9073391958266588</v>
      </c>
      <c r="AB72" s="94">
        <v>77814556</v>
      </c>
      <c r="AC72" s="95">
        <v>196173292</v>
      </c>
      <c r="AD72" s="92">
        <f t="shared" si="18"/>
        <v>0.3966623346464513</v>
      </c>
      <c r="AE72" s="40">
        <v>81500000</v>
      </c>
      <c r="AF72" s="48">
        <v>420159184</v>
      </c>
      <c r="AG72" s="27">
        <f t="shared" si="19"/>
        <v>0.1939741010159616</v>
      </c>
    </row>
    <row r="73" spans="1:33" s="12" customFormat="1" ht="12.75" customHeight="1">
      <c r="A73" s="24"/>
      <c r="B73" s="25" t="s">
        <v>209</v>
      </c>
      <c r="C73" s="26" t="s">
        <v>210</v>
      </c>
      <c r="D73" s="39">
        <v>230365143</v>
      </c>
      <c r="E73" s="40">
        <v>359129777</v>
      </c>
      <c r="F73" s="92">
        <f t="shared" si="10"/>
        <v>0.6414537522462249</v>
      </c>
      <c r="G73" s="93">
        <v>109600766</v>
      </c>
      <c r="H73" s="94">
        <v>354038979</v>
      </c>
      <c r="I73" s="92">
        <f t="shared" si="11"/>
        <v>0.30957259652474595</v>
      </c>
      <c r="J73" s="94">
        <v>109600766</v>
      </c>
      <c r="K73" s="94">
        <v>262719539</v>
      </c>
      <c r="L73" s="92">
        <f t="shared" si="12"/>
        <v>0.41717782551376964</v>
      </c>
      <c r="M73" s="94">
        <v>109600766</v>
      </c>
      <c r="N73" s="94">
        <v>230365143</v>
      </c>
      <c r="O73" s="92">
        <f t="shared" si="13"/>
        <v>0.4757697478563413</v>
      </c>
      <c r="P73" s="94">
        <v>5090776</v>
      </c>
      <c r="Q73" s="94">
        <v>67663776</v>
      </c>
      <c r="R73" s="92">
        <f t="shared" si="14"/>
        <v>0.07523635689500982</v>
      </c>
      <c r="S73" s="95">
        <v>0</v>
      </c>
      <c r="T73" s="96">
        <v>67663776</v>
      </c>
      <c r="U73" s="92">
        <f t="shared" si="15"/>
        <v>0</v>
      </c>
      <c r="V73" s="95">
        <v>0</v>
      </c>
      <c r="W73" s="96">
        <v>673574000</v>
      </c>
      <c r="X73" s="92">
        <f t="shared" si="16"/>
        <v>0</v>
      </c>
      <c r="Y73" s="95">
        <v>59192118</v>
      </c>
      <c r="Z73" s="95">
        <v>67663775</v>
      </c>
      <c r="AA73" s="92">
        <f t="shared" si="17"/>
        <v>0.8747977481303696</v>
      </c>
      <c r="AB73" s="94">
        <v>147584000</v>
      </c>
      <c r="AC73" s="95">
        <v>181575729</v>
      </c>
      <c r="AD73" s="92">
        <f t="shared" si="18"/>
        <v>0.8127958555518178</v>
      </c>
      <c r="AE73" s="40">
        <v>50000000</v>
      </c>
      <c r="AF73" s="48">
        <v>354038979</v>
      </c>
      <c r="AG73" s="27">
        <f t="shared" si="19"/>
        <v>0.14122738728155693</v>
      </c>
    </row>
    <row r="74" spans="1:33" s="12" customFormat="1" ht="12.75" customHeight="1">
      <c r="A74" s="24"/>
      <c r="B74" s="25" t="s">
        <v>211</v>
      </c>
      <c r="C74" s="26" t="s">
        <v>212</v>
      </c>
      <c r="D74" s="39">
        <v>536346080</v>
      </c>
      <c r="E74" s="40">
        <v>619864110</v>
      </c>
      <c r="F74" s="92">
        <f t="shared" si="10"/>
        <v>0.8652639689044104</v>
      </c>
      <c r="G74" s="93">
        <v>159546215</v>
      </c>
      <c r="H74" s="94">
        <v>635489660</v>
      </c>
      <c r="I74" s="92">
        <f t="shared" si="11"/>
        <v>0.25106028475742626</v>
      </c>
      <c r="J74" s="94">
        <v>159546215</v>
      </c>
      <c r="K74" s="94">
        <v>470524080</v>
      </c>
      <c r="L74" s="92">
        <f t="shared" si="12"/>
        <v>0.33908193391505065</v>
      </c>
      <c r="M74" s="94">
        <v>159546215</v>
      </c>
      <c r="N74" s="94">
        <v>536346080</v>
      </c>
      <c r="O74" s="92">
        <f t="shared" si="13"/>
        <v>0.2974687817239198</v>
      </c>
      <c r="P74" s="94">
        <v>98779470</v>
      </c>
      <c r="Q74" s="94">
        <v>344317150</v>
      </c>
      <c r="R74" s="92">
        <f t="shared" si="14"/>
        <v>0.2868851290155021</v>
      </c>
      <c r="S74" s="95">
        <v>58900000</v>
      </c>
      <c r="T74" s="96">
        <v>344317150</v>
      </c>
      <c r="U74" s="92">
        <f t="shared" si="15"/>
        <v>0.17106321889571868</v>
      </c>
      <c r="V74" s="95">
        <v>58900000</v>
      </c>
      <c r="W74" s="96">
        <v>734641000</v>
      </c>
      <c r="X74" s="92">
        <f t="shared" si="16"/>
        <v>0.08017521483282311</v>
      </c>
      <c r="Y74" s="95">
        <v>270441000</v>
      </c>
      <c r="Z74" s="95">
        <v>344317150</v>
      </c>
      <c r="AA74" s="92">
        <f t="shared" si="17"/>
        <v>0.7854415616532606</v>
      </c>
      <c r="AB74" s="94">
        <v>36067000</v>
      </c>
      <c r="AC74" s="95">
        <v>350438110</v>
      </c>
      <c r="AD74" s="92">
        <f t="shared" si="18"/>
        <v>0.10291974237619304</v>
      </c>
      <c r="AE74" s="40">
        <v>55000000</v>
      </c>
      <c r="AF74" s="48">
        <v>635489660</v>
      </c>
      <c r="AG74" s="27">
        <f t="shared" si="19"/>
        <v>0.08654743493387446</v>
      </c>
    </row>
    <row r="75" spans="1:33" s="12" customFormat="1" ht="12.75" customHeight="1">
      <c r="A75" s="24"/>
      <c r="B75" s="25" t="s">
        <v>213</v>
      </c>
      <c r="C75" s="26" t="s">
        <v>214</v>
      </c>
      <c r="D75" s="39">
        <v>62262029</v>
      </c>
      <c r="E75" s="40">
        <v>125778029</v>
      </c>
      <c r="F75" s="92">
        <f t="shared" si="10"/>
        <v>0.49501514290703347</v>
      </c>
      <c r="G75" s="93">
        <v>43117649</v>
      </c>
      <c r="H75" s="94">
        <v>124518816</v>
      </c>
      <c r="I75" s="92">
        <f t="shared" si="11"/>
        <v>0.3462741647013412</v>
      </c>
      <c r="J75" s="94">
        <v>43117649</v>
      </c>
      <c r="K75" s="94">
        <v>87234712</v>
      </c>
      <c r="L75" s="92">
        <f t="shared" si="12"/>
        <v>0.49427169542326227</v>
      </c>
      <c r="M75" s="94">
        <v>43117649</v>
      </c>
      <c r="N75" s="94">
        <v>62262029</v>
      </c>
      <c r="O75" s="92">
        <f t="shared" si="13"/>
        <v>0.6925191756921382</v>
      </c>
      <c r="P75" s="94">
        <v>0</v>
      </c>
      <c r="Q75" s="94">
        <v>25712400</v>
      </c>
      <c r="R75" s="92">
        <f t="shared" si="14"/>
        <v>0</v>
      </c>
      <c r="S75" s="95">
        <v>0</v>
      </c>
      <c r="T75" s="96">
        <v>25712400</v>
      </c>
      <c r="U75" s="92">
        <f t="shared" si="15"/>
        <v>0</v>
      </c>
      <c r="V75" s="95">
        <v>0</v>
      </c>
      <c r="W75" s="96">
        <v>219312447</v>
      </c>
      <c r="X75" s="92">
        <f t="shared" si="16"/>
        <v>0</v>
      </c>
      <c r="Y75" s="95">
        <v>25712400</v>
      </c>
      <c r="Z75" s="95">
        <v>25712400</v>
      </c>
      <c r="AA75" s="92">
        <f t="shared" si="17"/>
        <v>1</v>
      </c>
      <c r="AB75" s="94">
        <v>6514627</v>
      </c>
      <c r="AC75" s="95">
        <v>47114512</v>
      </c>
      <c r="AD75" s="92">
        <f t="shared" si="18"/>
        <v>0.13827219519964465</v>
      </c>
      <c r="AE75" s="40">
        <v>26311745</v>
      </c>
      <c r="AF75" s="48">
        <v>124518816</v>
      </c>
      <c r="AG75" s="27">
        <f t="shared" si="19"/>
        <v>0.2113073818498242</v>
      </c>
    </row>
    <row r="76" spans="1:33" s="12" customFormat="1" ht="12.75" customHeight="1">
      <c r="A76" s="24"/>
      <c r="B76" s="25" t="s">
        <v>67</v>
      </c>
      <c r="C76" s="26" t="s">
        <v>68</v>
      </c>
      <c r="D76" s="39">
        <v>2600596259</v>
      </c>
      <c r="E76" s="40">
        <v>3176354854</v>
      </c>
      <c r="F76" s="92">
        <f t="shared" si="10"/>
        <v>0.8187360602122448</v>
      </c>
      <c r="G76" s="93">
        <v>642280171</v>
      </c>
      <c r="H76" s="94">
        <v>3218045491</v>
      </c>
      <c r="I76" s="92">
        <f t="shared" si="11"/>
        <v>0.19958703902610556</v>
      </c>
      <c r="J76" s="94">
        <v>642280171</v>
      </c>
      <c r="K76" s="94">
        <v>2078468261</v>
      </c>
      <c r="L76" s="92">
        <f t="shared" si="12"/>
        <v>0.3090161072226255</v>
      </c>
      <c r="M76" s="94">
        <v>642280171</v>
      </c>
      <c r="N76" s="94">
        <v>2600596259</v>
      </c>
      <c r="O76" s="92">
        <f t="shared" si="13"/>
        <v>0.24697419631256956</v>
      </c>
      <c r="P76" s="94">
        <v>-153989700</v>
      </c>
      <c r="Q76" s="94">
        <v>-337147600</v>
      </c>
      <c r="R76" s="92">
        <f t="shared" si="14"/>
        <v>0.4567426848062985</v>
      </c>
      <c r="S76" s="95">
        <v>0</v>
      </c>
      <c r="T76" s="96">
        <v>-337147600</v>
      </c>
      <c r="U76" s="92">
        <f t="shared" si="15"/>
        <v>0</v>
      </c>
      <c r="V76" s="95">
        <v>0</v>
      </c>
      <c r="W76" s="96">
        <v>1942923299</v>
      </c>
      <c r="X76" s="92">
        <f t="shared" si="16"/>
        <v>0</v>
      </c>
      <c r="Y76" s="95">
        <v>254097600</v>
      </c>
      <c r="Z76" s="95">
        <v>337147600</v>
      </c>
      <c r="AA76" s="92">
        <f t="shared" si="17"/>
        <v>0.7536687195756399</v>
      </c>
      <c r="AB76" s="94">
        <v>147327760</v>
      </c>
      <c r="AC76" s="95">
        <v>2055811272</v>
      </c>
      <c r="AD76" s="92">
        <f t="shared" si="18"/>
        <v>0.07166404913067331</v>
      </c>
      <c r="AE76" s="40">
        <v>350000000</v>
      </c>
      <c r="AF76" s="48">
        <v>3218045491</v>
      </c>
      <c r="AG76" s="27">
        <f t="shared" si="19"/>
        <v>0.10876166946019099</v>
      </c>
    </row>
    <row r="77" spans="1:33" s="12" customFormat="1" ht="12.75" customHeight="1">
      <c r="A77" s="24"/>
      <c r="B77" s="25" t="s">
        <v>215</v>
      </c>
      <c r="C77" s="26" t="s">
        <v>216</v>
      </c>
      <c r="D77" s="39">
        <v>397666154</v>
      </c>
      <c r="E77" s="40">
        <v>456683259</v>
      </c>
      <c r="F77" s="92">
        <f t="shared" si="10"/>
        <v>0.8707701588859862</v>
      </c>
      <c r="G77" s="93">
        <v>134023204</v>
      </c>
      <c r="H77" s="94">
        <v>478425428</v>
      </c>
      <c r="I77" s="92">
        <f t="shared" si="11"/>
        <v>0.2801339480643157</v>
      </c>
      <c r="J77" s="94">
        <v>134023204</v>
      </c>
      <c r="K77" s="94">
        <v>342140280</v>
      </c>
      <c r="L77" s="92">
        <f t="shared" si="12"/>
        <v>0.3917200395112788</v>
      </c>
      <c r="M77" s="94">
        <v>134023204</v>
      </c>
      <c r="N77" s="94">
        <v>397666154</v>
      </c>
      <c r="O77" s="92">
        <f t="shared" si="13"/>
        <v>0.33702441772301295</v>
      </c>
      <c r="P77" s="94">
        <v>21366000</v>
      </c>
      <c r="Q77" s="94">
        <v>40235000</v>
      </c>
      <c r="R77" s="92">
        <f t="shared" si="14"/>
        <v>0.5310301975891637</v>
      </c>
      <c r="S77" s="95">
        <v>11166000</v>
      </c>
      <c r="T77" s="96">
        <v>40235000</v>
      </c>
      <c r="U77" s="92">
        <f t="shared" si="15"/>
        <v>0.27751957251149495</v>
      </c>
      <c r="V77" s="95">
        <v>11166000</v>
      </c>
      <c r="W77" s="96">
        <v>735360716</v>
      </c>
      <c r="X77" s="92">
        <f t="shared" si="16"/>
        <v>0.015184384693185051</v>
      </c>
      <c r="Y77" s="95">
        <v>22535000</v>
      </c>
      <c r="Z77" s="95">
        <v>40235000</v>
      </c>
      <c r="AA77" s="92">
        <f t="shared" si="17"/>
        <v>0.5600845035416926</v>
      </c>
      <c r="AB77" s="94">
        <v>97845278</v>
      </c>
      <c r="AC77" s="95">
        <v>226145307</v>
      </c>
      <c r="AD77" s="92">
        <f t="shared" si="18"/>
        <v>0.4326655250909098</v>
      </c>
      <c r="AE77" s="40">
        <v>56853657</v>
      </c>
      <c r="AF77" s="48">
        <v>478425428</v>
      </c>
      <c r="AG77" s="27">
        <f t="shared" si="19"/>
        <v>0.11883493993550862</v>
      </c>
    </row>
    <row r="78" spans="1:33" s="12" customFormat="1" ht="12.75" customHeight="1">
      <c r="A78" s="24"/>
      <c r="B78" s="25" t="s">
        <v>217</v>
      </c>
      <c r="C78" s="26" t="s">
        <v>218</v>
      </c>
      <c r="D78" s="39">
        <v>289391033</v>
      </c>
      <c r="E78" s="40">
        <v>354545806</v>
      </c>
      <c r="F78" s="92">
        <f t="shared" si="10"/>
        <v>0.8162303096034931</v>
      </c>
      <c r="G78" s="93">
        <v>97887962</v>
      </c>
      <c r="H78" s="94">
        <v>353180126</v>
      </c>
      <c r="I78" s="92">
        <f t="shared" si="11"/>
        <v>0.2771615807170305</v>
      </c>
      <c r="J78" s="94">
        <v>97887962</v>
      </c>
      <c r="K78" s="94">
        <v>218705029</v>
      </c>
      <c r="L78" s="92">
        <f t="shared" si="12"/>
        <v>0.44757984051660743</v>
      </c>
      <c r="M78" s="94">
        <v>97887962</v>
      </c>
      <c r="N78" s="94">
        <v>289391033</v>
      </c>
      <c r="O78" s="92">
        <f t="shared" si="13"/>
        <v>0.33825499354708755</v>
      </c>
      <c r="P78" s="94">
        <v>23275656</v>
      </c>
      <c r="Q78" s="94">
        <v>43544869</v>
      </c>
      <c r="R78" s="92">
        <f t="shared" si="14"/>
        <v>0.5345212084574189</v>
      </c>
      <c r="S78" s="95">
        <v>10655202</v>
      </c>
      <c r="T78" s="96">
        <v>43544869</v>
      </c>
      <c r="U78" s="92">
        <f t="shared" si="15"/>
        <v>0.24469477678300053</v>
      </c>
      <c r="V78" s="95">
        <v>10655202</v>
      </c>
      <c r="W78" s="96">
        <v>344835000</v>
      </c>
      <c r="X78" s="92">
        <f t="shared" si="16"/>
        <v>0.030899421462438556</v>
      </c>
      <c r="Y78" s="95">
        <v>57480700</v>
      </c>
      <c r="Z78" s="95">
        <v>70890200</v>
      </c>
      <c r="AA78" s="92">
        <f t="shared" si="17"/>
        <v>0.8108412728416622</v>
      </c>
      <c r="AB78" s="94">
        <v>43860000</v>
      </c>
      <c r="AC78" s="95">
        <v>222549363</v>
      </c>
      <c r="AD78" s="92">
        <f t="shared" si="18"/>
        <v>0.19707987211807926</v>
      </c>
      <c r="AE78" s="40">
        <v>31336000</v>
      </c>
      <c r="AF78" s="48">
        <v>353180126</v>
      </c>
      <c r="AG78" s="27">
        <f t="shared" si="19"/>
        <v>0.08872526422961863</v>
      </c>
    </row>
    <row r="79" spans="1:33" s="12" customFormat="1" ht="12.75" customHeight="1">
      <c r="A79" s="24"/>
      <c r="B79" s="25" t="s">
        <v>219</v>
      </c>
      <c r="C79" s="26" t="s">
        <v>220</v>
      </c>
      <c r="D79" s="39">
        <v>88735238</v>
      </c>
      <c r="E79" s="40">
        <v>124380307</v>
      </c>
      <c r="F79" s="92">
        <f t="shared" si="10"/>
        <v>0.7134187086384985</v>
      </c>
      <c r="G79" s="93">
        <v>55711090</v>
      </c>
      <c r="H79" s="94">
        <v>122595087</v>
      </c>
      <c r="I79" s="92">
        <f t="shared" si="11"/>
        <v>0.45443166902765036</v>
      </c>
      <c r="J79" s="94">
        <v>55711090</v>
      </c>
      <c r="K79" s="94">
        <v>98295087</v>
      </c>
      <c r="L79" s="92">
        <f t="shared" si="12"/>
        <v>0.5667739019346918</v>
      </c>
      <c r="M79" s="94">
        <v>55711090</v>
      </c>
      <c r="N79" s="94">
        <v>88735238</v>
      </c>
      <c r="O79" s="92">
        <f t="shared" si="13"/>
        <v>0.6278350208515809</v>
      </c>
      <c r="P79" s="94">
        <v>0</v>
      </c>
      <c r="Q79" s="94">
        <v>16915000</v>
      </c>
      <c r="R79" s="92">
        <f t="shared" si="14"/>
        <v>0</v>
      </c>
      <c r="S79" s="95">
        <v>0</v>
      </c>
      <c r="T79" s="96">
        <v>16915000</v>
      </c>
      <c r="U79" s="92">
        <f t="shared" si="15"/>
        <v>0</v>
      </c>
      <c r="V79" s="95">
        <v>0</v>
      </c>
      <c r="W79" s="96">
        <v>0</v>
      </c>
      <c r="X79" s="92">
        <f t="shared" si="16"/>
        <v>0</v>
      </c>
      <c r="Y79" s="95">
        <v>16915000</v>
      </c>
      <c r="Z79" s="95">
        <v>16915000</v>
      </c>
      <c r="AA79" s="92">
        <f t="shared" si="17"/>
        <v>1</v>
      </c>
      <c r="AB79" s="94">
        <v>0</v>
      </c>
      <c r="AC79" s="95">
        <v>44707631</v>
      </c>
      <c r="AD79" s="92">
        <f t="shared" si="18"/>
        <v>0</v>
      </c>
      <c r="AE79" s="40">
        <v>0</v>
      </c>
      <c r="AF79" s="48">
        <v>122595087</v>
      </c>
      <c r="AG79" s="27">
        <f t="shared" si="19"/>
        <v>0</v>
      </c>
    </row>
    <row r="80" spans="1:33" s="12" customFormat="1" ht="12.75" customHeight="1">
      <c r="A80" s="24"/>
      <c r="B80" s="25" t="s">
        <v>221</v>
      </c>
      <c r="C80" s="26" t="s">
        <v>222</v>
      </c>
      <c r="D80" s="39">
        <v>406917851</v>
      </c>
      <c r="E80" s="40">
        <v>492976851</v>
      </c>
      <c r="F80" s="92">
        <f t="shared" si="10"/>
        <v>0.8254299368714171</v>
      </c>
      <c r="G80" s="93">
        <v>138436932</v>
      </c>
      <c r="H80" s="94">
        <v>475674538</v>
      </c>
      <c r="I80" s="92">
        <f t="shared" si="11"/>
        <v>0.2910328826555774</v>
      </c>
      <c r="J80" s="94">
        <v>138436932</v>
      </c>
      <c r="K80" s="94">
        <v>350148538</v>
      </c>
      <c r="L80" s="92">
        <f t="shared" si="12"/>
        <v>0.3953663002299898</v>
      </c>
      <c r="M80" s="94">
        <v>138436932</v>
      </c>
      <c r="N80" s="94">
        <v>406917851</v>
      </c>
      <c r="O80" s="92">
        <f t="shared" si="13"/>
        <v>0.34020854985789256</v>
      </c>
      <c r="P80" s="94">
        <v>28976000</v>
      </c>
      <c r="Q80" s="94">
        <v>61068000</v>
      </c>
      <c r="R80" s="92">
        <f t="shared" si="14"/>
        <v>0.474487456605751</v>
      </c>
      <c r="S80" s="95">
        <v>0</v>
      </c>
      <c r="T80" s="96">
        <v>61068000</v>
      </c>
      <c r="U80" s="92">
        <f t="shared" si="15"/>
        <v>0</v>
      </c>
      <c r="V80" s="95">
        <v>0</v>
      </c>
      <c r="W80" s="96">
        <v>0</v>
      </c>
      <c r="X80" s="92">
        <f t="shared" si="16"/>
        <v>0</v>
      </c>
      <c r="Y80" s="95">
        <v>48892000</v>
      </c>
      <c r="Z80" s="95">
        <v>61068000</v>
      </c>
      <c r="AA80" s="92">
        <f t="shared" si="17"/>
        <v>0.8006157070806315</v>
      </c>
      <c r="AB80" s="94">
        <v>0</v>
      </c>
      <c r="AC80" s="95">
        <v>215558772</v>
      </c>
      <c r="AD80" s="92">
        <f t="shared" si="18"/>
        <v>0</v>
      </c>
      <c r="AE80" s="40">
        <v>0</v>
      </c>
      <c r="AF80" s="48">
        <v>475674538</v>
      </c>
      <c r="AG80" s="27">
        <f t="shared" si="19"/>
        <v>0</v>
      </c>
    </row>
    <row r="81" spans="1:33" s="12" customFormat="1" ht="12.75" customHeight="1">
      <c r="A81" s="24"/>
      <c r="B81" s="25" t="s">
        <v>69</v>
      </c>
      <c r="C81" s="26" t="s">
        <v>70</v>
      </c>
      <c r="D81" s="39">
        <v>1277024620</v>
      </c>
      <c r="E81" s="40">
        <v>1472162367</v>
      </c>
      <c r="F81" s="92">
        <f t="shared" si="10"/>
        <v>0.8674482167360008</v>
      </c>
      <c r="G81" s="93">
        <v>382976380</v>
      </c>
      <c r="H81" s="94">
        <v>1257831977</v>
      </c>
      <c r="I81" s="92">
        <f t="shared" si="11"/>
        <v>0.30447340106062515</v>
      </c>
      <c r="J81" s="94">
        <v>382976380</v>
      </c>
      <c r="K81" s="94">
        <v>858319868</v>
      </c>
      <c r="L81" s="92">
        <f t="shared" si="12"/>
        <v>0.44619307355937843</v>
      </c>
      <c r="M81" s="94">
        <v>382976380</v>
      </c>
      <c r="N81" s="94">
        <v>1277024620</v>
      </c>
      <c r="O81" s="92">
        <f t="shared" si="13"/>
        <v>0.29989741309764256</v>
      </c>
      <c r="P81" s="94">
        <v>110981323</v>
      </c>
      <c r="Q81" s="94">
        <v>214330391</v>
      </c>
      <c r="R81" s="92">
        <f t="shared" si="14"/>
        <v>0.5178048828362376</v>
      </c>
      <c r="S81" s="95">
        <v>0</v>
      </c>
      <c r="T81" s="96">
        <v>214330391</v>
      </c>
      <c r="U81" s="92">
        <f t="shared" si="15"/>
        <v>0</v>
      </c>
      <c r="V81" s="95">
        <v>0</v>
      </c>
      <c r="W81" s="96">
        <v>4902195332</v>
      </c>
      <c r="X81" s="92">
        <f t="shared" si="16"/>
        <v>0</v>
      </c>
      <c r="Y81" s="95">
        <v>140447735</v>
      </c>
      <c r="Z81" s="95">
        <v>214330391</v>
      </c>
      <c r="AA81" s="92">
        <f t="shared" si="17"/>
        <v>0.6552861418519038</v>
      </c>
      <c r="AB81" s="94">
        <v>236371344</v>
      </c>
      <c r="AC81" s="95">
        <v>814637182</v>
      </c>
      <c r="AD81" s="92">
        <f t="shared" si="18"/>
        <v>0.2901553590025062</v>
      </c>
      <c r="AE81" s="40">
        <v>245290660</v>
      </c>
      <c r="AF81" s="48">
        <v>1257831977</v>
      </c>
      <c r="AG81" s="27">
        <f t="shared" si="19"/>
        <v>0.19501067271721936</v>
      </c>
    </row>
    <row r="82" spans="1:33" s="12" customFormat="1" ht="12.75" customHeight="1">
      <c r="A82" s="24"/>
      <c r="B82" s="25" t="s">
        <v>223</v>
      </c>
      <c r="C82" s="26" t="s">
        <v>224</v>
      </c>
      <c r="D82" s="39">
        <v>518199766</v>
      </c>
      <c r="E82" s="40">
        <v>601712219</v>
      </c>
      <c r="F82" s="92">
        <f aca="true" t="shared" si="20" ref="F82:F99">IF($E82=0,0,$N82/$E82)</f>
        <v>0.8612086469861101</v>
      </c>
      <c r="G82" s="93">
        <v>171415357</v>
      </c>
      <c r="H82" s="94">
        <v>601712219</v>
      </c>
      <c r="I82" s="92">
        <f aca="true" t="shared" si="21" ref="I82:I99">IF($AF82=0,0,$M82/$AF82)</f>
        <v>0.284879302077128</v>
      </c>
      <c r="J82" s="94">
        <v>171415357</v>
      </c>
      <c r="K82" s="94">
        <v>395429605</v>
      </c>
      <c r="L82" s="92">
        <f aca="true" t="shared" si="22" ref="L82:L99">IF($K82=0,0,$M82/$K82)</f>
        <v>0.4334914605091341</v>
      </c>
      <c r="M82" s="94">
        <v>171415357</v>
      </c>
      <c r="N82" s="94">
        <v>518199766</v>
      </c>
      <c r="O82" s="92">
        <f aca="true" t="shared" si="23" ref="O82:O99">IF($N82=0,0,$M82/$N82)</f>
        <v>0.33079010884771415</v>
      </c>
      <c r="P82" s="94">
        <v>35637700</v>
      </c>
      <c r="Q82" s="94">
        <v>103156183</v>
      </c>
      <c r="R82" s="92">
        <f aca="true" t="shared" si="24" ref="R82:R99">IF($T82=0,0,$P82/$T82)</f>
        <v>0.3454732325642565</v>
      </c>
      <c r="S82" s="95">
        <v>0</v>
      </c>
      <c r="T82" s="96">
        <v>103156183</v>
      </c>
      <c r="U82" s="92">
        <f aca="true" t="shared" si="25" ref="U82:U99">IF($T82=0,0,$V82/$T82)</f>
        <v>0</v>
      </c>
      <c r="V82" s="95">
        <v>0</v>
      </c>
      <c r="W82" s="96">
        <v>0</v>
      </c>
      <c r="X82" s="92">
        <f aca="true" t="shared" si="26" ref="X82:X99">IF($W82=0,0,$V82/$W82)</f>
        <v>0</v>
      </c>
      <c r="Y82" s="95">
        <v>65924483</v>
      </c>
      <c r="Z82" s="95">
        <v>103156183</v>
      </c>
      <c r="AA82" s="92">
        <f aca="true" t="shared" si="27" ref="AA82:AA99">IF($Z82=0,0,$Y82/$Z82)</f>
        <v>0.6390744702137728</v>
      </c>
      <c r="AB82" s="94">
        <v>0</v>
      </c>
      <c r="AC82" s="95">
        <v>387147276</v>
      </c>
      <c r="AD82" s="92">
        <f aca="true" t="shared" si="28" ref="AD82:AD99">IF($AC82=0,0,$AB82/$AC82)</f>
        <v>0</v>
      </c>
      <c r="AE82" s="40">
        <v>0</v>
      </c>
      <c r="AF82" s="48">
        <v>601712219</v>
      </c>
      <c r="AG82" s="27">
        <f aca="true" t="shared" si="29" ref="AG82:AG99">IF($AF82=0,0,$AE82/$AF82)</f>
        <v>0</v>
      </c>
    </row>
    <row r="83" spans="1:33" s="12" customFormat="1" ht="12.75" customHeight="1">
      <c r="A83" s="24"/>
      <c r="B83" s="25" t="s">
        <v>225</v>
      </c>
      <c r="C83" s="26" t="s">
        <v>226</v>
      </c>
      <c r="D83" s="39">
        <v>200550202</v>
      </c>
      <c r="E83" s="40">
        <v>300760231</v>
      </c>
      <c r="F83" s="92">
        <f t="shared" si="20"/>
        <v>0.6668109055947626</v>
      </c>
      <c r="G83" s="93">
        <v>87086270</v>
      </c>
      <c r="H83" s="94">
        <v>218469037</v>
      </c>
      <c r="I83" s="92">
        <f t="shared" si="21"/>
        <v>0.39862065213387654</v>
      </c>
      <c r="J83" s="94">
        <v>87086270</v>
      </c>
      <c r="K83" s="94">
        <v>182970463</v>
      </c>
      <c r="L83" s="92">
        <f t="shared" si="22"/>
        <v>0.47595807854516936</v>
      </c>
      <c r="M83" s="94">
        <v>87086270</v>
      </c>
      <c r="N83" s="94">
        <v>200550202</v>
      </c>
      <c r="O83" s="92">
        <f t="shared" si="23"/>
        <v>0.43423676032996467</v>
      </c>
      <c r="P83" s="94">
        <v>0</v>
      </c>
      <c r="Q83" s="94">
        <v>0</v>
      </c>
      <c r="R83" s="92">
        <f t="shared" si="24"/>
        <v>0</v>
      </c>
      <c r="S83" s="95">
        <v>0</v>
      </c>
      <c r="T83" s="96">
        <v>0</v>
      </c>
      <c r="U83" s="92">
        <f t="shared" si="25"/>
        <v>0</v>
      </c>
      <c r="V83" s="95">
        <v>0</v>
      </c>
      <c r="W83" s="96">
        <v>0</v>
      </c>
      <c r="X83" s="92">
        <f t="shared" si="26"/>
        <v>0</v>
      </c>
      <c r="Y83" s="95">
        <v>0</v>
      </c>
      <c r="Z83" s="95">
        <v>0</v>
      </c>
      <c r="AA83" s="92">
        <f t="shared" si="27"/>
        <v>0</v>
      </c>
      <c r="AB83" s="94">
        <v>0</v>
      </c>
      <c r="AC83" s="95">
        <v>157933850</v>
      </c>
      <c r="AD83" s="92">
        <f t="shared" si="28"/>
        <v>0</v>
      </c>
      <c r="AE83" s="40">
        <v>0</v>
      </c>
      <c r="AF83" s="48">
        <v>218469037</v>
      </c>
      <c r="AG83" s="27">
        <f t="shared" si="29"/>
        <v>0</v>
      </c>
    </row>
    <row r="84" spans="1:33" s="12" customFormat="1" ht="12.75" customHeight="1">
      <c r="A84" s="24"/>
      <c r="B84" s="25" t="s">
        <v>227</v>
      </c>
      <c r="C84" s="26" t="s">
        <v>228</v>
      </c>
      <c r="D84" s="39">
        <v>801604152</v>
      </c>
      <c r="E84" s="40">
        <v>1404260526</v>
      </c>
      <c r="F84" s="92">
        <f t="shared" si="20"/>
        <v>0.5708372037511792</v>
      </c>
      <c r="G84" s="93">
        <v>188783269</v>
      </c>
      <c r="H84" s="94">
        <v>1110217434</v>
      </c>
      <c r="I84" s="92">
        <f t="shared" si="21"/>
        <v>0.17004170824433298</v>
      </c>
      <c r="J84" s="94">
        <v>188783269</v>
      </c>
      <c r="K84" s="94">
        <v>883960320</v>
      </c>
      <c r="L84" s="92">
        <f t="shared" si="22"/>
        <v>0.21356532044334298</v>
      </c>
      <c r="M84" s="94">
        <v>188783269</v>
      </c>
      <c r="N84" s="94">
        <v>801604152</v>
      </c>
      <c r="O84" s="92">
        <f t="shared" si="23"/>
        <v>0.23550685026890927</v>
      </c>
      <c r="P84" s="94">
        <v>0</v>
      </c>
      <c r="Q84" s="94">
        <v>0</v>
      </c>
      <c r="R84" s="92">
        <f t="shared" si="24"/>
        <v>0</v>
      </c>
      <c r="S84" s="95">
        <v>0</v>
      </c>
      <c r="T84" s="96">
        <v>0</v>
      </c>
      <c r="U84" s="92">
        <f t="shared" si="25"/>
        <v>0</v>
      </c>
      <c r="V84" s="95">
        <v>0</v>
      </c>
      <c r="W84" s="96">
        <v>2284839552</v>
      </c>
      <c r="X84" s="92">
        <f t="shared" si="26"/>
        <v>0</v>
      </c>
      <c r="Y84" s="95">
        <v>0</v>
      </c>
      <c r="Z84" s="95">
        <v>0</v>
      </c>
      <c r="AA84" s="92">
        <f t="shared" si="27"/>
        <v>0</v>
      </c>
      <c r="AB84" s="94">
        <v>67534458</v>
      </c>
      <c r="AC84" s="95">
        <v>414891489</v>
      </c>
      <c r="AD84" s="92">
        <f t="shared" si="28"/>
        <v>0.16277619519931874</v>
      </c>
      <c r="AE84" s="40">
        <v>-38946918</v>
      </c>
      <c r="AF84" s="48">
        <v>1110217434</v>
      </c>
      <c r="AG84" s="27">
        <f t="shared" si="29"/>
        <v>-0.03508044172903882</v>
      </c>
    </row>
    <row r="85" spans="1:33" s="12" customFormat="1" ht="12.75" customHeight="1">
      <c r="A85" s="24"/>
      <c r="B85" s="25" t="s">
        <v>229</v>
      </c>
      <c r="C85" s="26" t="s">
        <v>230</v>
      </c>
      <c r="D85" s="39">
        <v>555231</v>
      </c>
      <c r="E85" s="40">
        <v>36951147</v>
      </c>
      <c r="F85" s="92">
        <f t="shared" si="20"/>
        <v>0.015026082952174665</v>
      </c>
      <c r="G85" s="93">
        <v>10330798</v>
      </c>
      <c r="H85" s="94">
        <v>39318508</v>
      </c>
      <c r="I85" s="92">
        <f t="shared" si="21"/>
        <v>0.2627464399208637</v>
      </c>
      <c r="J85" s="94">
        <v>10330798</v>
      </c>
      <c r="K85" s="94">
        <v>39318508</v>
      </c>
      <c r="L85" s="92">
        <f t="shared" si="22"/>
        <v>0.2627464399208637</v>
      </c>
      <c r="M85" s="94">
        <v>10330798</v>
      </c>
      <c r="N85" s="94">
        <v>555231</v>
      </c>
      <c r="O85" s="92">
        <f t="shared" si="23"/>
        <v>18.606306204084426</v>
      </c>
      <c r="P85" s="94">
        <v>0</v>
      </c>
      <c r="Q85" s="94">
        <v>0</v>
      </c>
      <c r="R85" s="92">
        <f t="shared" si="24"/>
        <v>0</v>
      </c>
      <c r="S85" s="95">
        <v>0</v>
      </c>
      <c r="T85" s="96">
        <v>0</v>
      </c>
      <c r="U85" s="92">
        <f t="shared" si="25"/>
        <v>0</v>
      </c>
      <c r="V85" s="95">
        <v>0</v>
      </c>
      <c r="W85" s="96">
        <v>89038395</v>
      </c>
      <c r="X85" s="92">
        <f t="shared" si="26"/>
        <v>0</v>
      </c>
      <c r="Y85" s="95">
        <v>11847000</v>
      </c>
      <c r="Z85" s="95">
        <v>11847000</v>
      </c>
      <c r="AA85" s="92">
        <f t="shared" si="27"/>
        <v>1</v>
      </c>
      <c r="AB85" s="94">
        <v>901286</v>
      </c>
      <c r="AC85" s="95">
        <v>0</v>
      </c>
      <c r="AD85" s="92">
        <f t="shared" si="28"/>
        <v>0</v>
      </c>
      <c r="AE85" s="40">
        <v>856911</v>
      </c>
      <c r="AF85" s="48">
        <v>39318508</v>
      </c>
      <c r="AG85" s="27">
        <f t="shared" si="29"/>
        <v>0.02179408740535119</v>
      </c>
    </row>
    <row r="86" spans="1:33" s="12" customFormat="1" ht="12.75" customHeight="1">
      <c r="A86" s="24"/>
      <c r="B86" s="25" t="s">
        <v>231</v>
      </c>
      <c r="C86" s="26" t="s">
        <v>232</v>
      </c>
      <c r="D86" s="39">
        <v>203626026</v>
      </c>
      <c r="E86" s="40">
        <v>226638026</v>
      </c>
      <c r="F86" s="92">
        <f t="shared" si="20"/>
        <v>0.8984636408719868</v>
      </c>
      <c r="G86" s="93">
        <v>47902844</v>
      </c>
      <c r="H86" s="94">
        <v>226613924</v>
      </c>
      <c r="I86" s="92">
        <f t="shared" si="21"/>
        <v>0.2113852633344807</v>
      </c>
      <c r="J86" s="94">
        <v>47902844</v>
      </c>
      <c r="K86" s="94">
        <v>226613924</v>
      </c>
      <c r="L86" s="92">
        <f t="shared" si="22"/>
        <v>0.2113852633344807</v>
      </c>
      <c r="M86" s="94">
        <v>47902844</v>
      </c>
      <c r="N86" s="94">
        <v>203626026</v>
      </c>
      <c r="O86" s="92">
        <f t="shared" si="23"/>
        <v>0.23524912282087163</v>
      </c>
      <c r="P86" s="94">
        <v>15798137</v>
      </c>
      <c r="Q86" s="94">
        <v>264355465</v>
      </c>
      <c r="R86" s="92">
        <f t="shared" si="24"/>
        <v>0.05976096238449241</v>
      </c>
      <c r="S86" s="95">
        <v>6325000</v>
      </c>
      <c r="T86" s="96">
        <v>264355465</v>
      </c>
      <c r="U86" s="92">
        <f t="shared" si="25"/>
        <v>0.023926117812620214</v>
      </c>
      <c r="V86" s="95">
        <v>6325000</v>
      </c>
      <c r="W86" s="96">
        <v>450000000</v>
      </c>
      <c r="X86" s="92">
        <f t="shared" si="26"/>
        <v>0.014055555555555556</v>
      </c>
      <c r="Y86" s="95">
        <v>246985513</v>
      </c>
      <c r="Z86" s="95">
        <v>264355465</v>
      </c>
      <c r="AA86" s="92">
        <f t="shared" si="27"/>
        <v>0.9342931987428367</v>
      </c>
      <c r="AB86" s="94">
        <v>23309949</v>
      </c>
      <c r="AC86" s="95">
        <v>8200069</v>
      </c>
      <c r="AD86" s="92">
        <f t="shared" si="28"/>
        <v>2.842652787433862</v>
      </c>
      <c r="AE86" s="40">
        <v>244354529</v>
      </c>
      <c r="AF86" s="48">
        <v>226613924</v>
      </c>
      <c r="AG86" s="27">
        <f t="shared" si="29"/>
        <v>1.0782855911360505</v>
      </c>
    </row>
    <row r="87" spans="1:33" s="12" customFormat="1" ht="12.75" customHeight="1">
      <c r="A87" s="24"/>
      <c r="B87" s="25" t="s">
        <v>233</v>
      </c>
      <c r="C87" s="26" t="s">
        <v>234</v>
      </c>
      <c r="D87" s="39">
        <v>4885628</v>
      </c>
      <c r="E87" s="40">
        <v>53168590</v>
      </c>
      <c r="F87" s="92">
        <f t="shared" si="20"/>
        <v>0.09188936550696568</v>
      </c>
      <c r="G87" s="93">
        <v>26111393</v>
      </c>
      <c r="H87" s="94">
        <v>53168590</v>
      </c>
      <c r="I87" s="92">
        <f t="shared" si="21"/>
        <v>0.49110561329536856</v>
      </c>
      <c r="J87" s="94">
        <v>26111393</v>
      </c>
      <c r="K87" s="94">
        <v>53168590</v>
      </c>
      <c r="L87" s="92">
        <f t="shared" si="22"/>
        <v>0.49110561329536856</v>
      </c>
      <c r="M87" s="94">
        <v>26111393</v>
      </c>
      <c r="N87" s="94">
        <v>4885628</v>
      </c>
      <c r="O87" s="92">
        <f t="shared" si="23"/>
        <v>5.344531552545548</v>
      </c>
      <c r="P87" s="94">
        <v>0</v>
      </c>
      <c r="Q87" s="94">
        <v>33660409</v>
      </c>
      <c r="R87" s="92">
        <f t="shared" si="24"/>
        <v>0</v>
      </c>
      <c r="S87" s="95">
        <v>0</v>
      </c>
      <c r="T87" s="96">
        <v>33660409</v>
      </c>
      <c r="U87" s="92">
        <f t="shared" si="25"/>
        <v>0</v>
      </c>
      <c r="V87" s="95">
        <v>0</v>
      </c>
      <c r="W87" s="96">
        <v>91202398</v>
      </c>
      <c r="X87" s="92">
        <f t="shared" si="26"/>
        <v>0</v>
      </c>
      <c r="Y87" s="95">
        <v>27370409</v>
      </c>
      <c r="Z87" s="95">
        <v>33660409</v>
      </c>
      <c r="AA87" s="92">
        <f t="shared" si="27"/>
        <v>0.81313358373037</v>
      </c>
      <c r="AB87" s="94">
        <v>643116</v>
      </c>
      <c r="AC87" s="95">
        <v>0</v>
      </c>
      <c r="AD87" s="92">
        <f t="shared" si="28"/>
        <v>0</v>
      </c>
      <c r="AE87" s="40">
        <v>7256302</v>
      </c>
      <c r="AF87" s="48">
        <v>53168590</v>
      </c>
      <c r="AG87" s="27">
        <f t="shared" si="29"/>
        <v>0.13647723214025423</v>
      </c>
    </row>
    <row r="88" spans="1:33" s="12" customFormat="1" ht="12.75" customHeight="1">
      <c r="A88" s="24"/>
      <c r="B88" s="25" t="s">
        <v>235</v>
      </c>
      <c r="C88" s="26" t="s">
        <v>236</v>
      </c>
      <c r="D88" s="39">
        <v>43427589</v>
      </c>
      <c r="E88" s="40">
        <v>66521031</v>
      </c>
      <c r="F88" s="92">
        <f t="shared" si="20"/>
        <v>0.6528399868005653</v>
      </c>
      <c r="G88" s="93">
        <v>25587205</v>
      </c>
      <c r="H88" s="94">
        <v>66520942</v>
      </c>
      <c r="I88" s="92">
        <f t="shared" si="21"/>
        <v>0.38464886741982696</v>
      </c>
      <c r="J88" s="94">
        <v>25587205</v>
      </c>
      <c r="K88" s="94">
        <v>53141104</v>
      </c>
      <c r="L88" s="92">
        <f t="shared" si="22"/>
        <v>0.48149554815421225</v>
      </c>
      <c r="M88" s="94">
        <v>25587205</v>
      </c>
      <c r="N88" s="94">
        <v>43427589</v>
      </c>
      <c r="O88" s="92">
        <f t="shared" si="23"/>
        <v>0.5891923910397144</v>
      </c>
      <c r="P88" s="94">
        <v>0</v>
      </c>
      <c r="Q88" s="94">
        <v>0</v>
      </c>
      <c r="R88" s="92">
        <f t="shared" si="24"/>
        <v>0</v>
      </c>
      <c r="S88" s="95">
        <v>0</v>
      </c>
      <c r="T88" s="96">
        <v>0</v>
      </c>
      <c r="U88" s="92">
        <f t="shared" si="25"/>
        <v>0</v>
      </c>
      <c r="V88" s="95">
        <v>0</v>
      </c>
      <c r="W88" s="96">
        <v>73281000</v>
      </c>
      <c r="X88" s="92">
        <f t="shared" si="26"/>
        <v>0</v>
      </c>
      <c r="Y88" s="95">
        <v>37478000</v>
      </c>
      <c r="Z88" s="95">
        <v>42278000</v>
      </c>
      <c r="AA88" s="92">
        <f t="shared" si="27"/>
        <v>0.8864657741615024</v>
      </c>
      <c r="AB88" s="94">
        <v>8360000</v>
      </c>
      <c r="AC88" s="95">
        <v>21275222</v>
      </c>
      <c r="AD88" s="92">
        <f t="shared" si="28"/>
        <v>0.3929453709108182</v>
      </c>
      <c r="AE88" s="40">
        <v>12598000</v>
      </c>
      <c r="AF88" s="48">
        <v>66520942</v>
      </c>
      <c r="AG88" s="27">
        <f t="shared" si="29"/>
        <v>0.1893839687357404</v>
      </c>
    </row>
    <row r="89" spans="1:33" s="12" customFormat="1" ht="12.75" customHeight="1">
      <c r="A89" s="24"/>
      <c r="B89" s="25" t="s">
        <v>237</v>
      </c>
      <c r="C89" s="26" t="s">
        <v>238</v>
      </c>
      <c r="D89" s="39">
        <v>1015000</v>
      </c>
      <c r="E89" s="40">
        <v>21127000</v>
      </c>
      <c r="F89" s="92">
        <f t="shared" si="20"/>
        <v>0.04804278884839305</v>
      </c>
      <c r="G89" s="93">
        <v>2240285</v>
      </c>
      <c r="H89" s="94">
        <v>17244907</v>
      </c>
      <c r="I89" s="92">
        <f t="shared" si="21"/>
        <v>0.12990994964484295</v>
      </c>
      <c r="J89" s="94">
        <v>2240285</v>
      </c>
      <c r="K89" s="94">
        <v>17244907</v>
      </c>
      <c r="L89" s="92">
        <f t="shared" si="22"/>
        <v>0.12990994964484295</v>
      </c>
      <c r="M89" s="94">
        <v>2240285</v>
      </c>
      <c r="N89" s="94">
        <v>1015000</v>
      </c>
      <c r="O89" s="92">
        <f t="shared" si="23"/>
        <v>2.207177339901478</v>
      </c>
      <c r="P89" s="94">
        <v>0</v>
      </c>
      <c r="Q89" s="94">
        <v>0</v>
      </c>
      <c r="R89" s="92">
        <f t="shared" si="24"/>
        <v>0</v>
      </c>
      <c r="S89" s="95">
        <v>0</v>
      </c>
      <c r="T89" s="96">
        <v>0</v>
      </c>
      <c r="U89" s="92">
        <f t="shared" si="25"/>
        <v>0</v>
      </c>
      <c r="V89" s="95">
        <v>0</v>
      </c>
      <c r="W89" s="96">
        <v>0</v>
      </c>
      <c r="X89" s="92">
        <f t="shared" si="26"/>
        <v>0</v>
      </c>
      <c r="Y89" s="95">
        <v>9605000</v>
      </c>
      <c r="Z89" s="95">
        <v>9605000</v>
      </c>
      <c r="AA89" s="92">
        <f t="shared" si="27"/>
        <v>1</v>
      </c>
      <c r="AB89" s="94">
        <v>0</v>
      </c>
      <c r="AC89" s="95">
        <v>50000</v>
      </c>
      <c r="AD89" s="92">
        <f t="shared" si="28"/>
        <v>0</v>
      </c>
      <c r="AE89" s="40">
        <v>0</v>
      </c>
      <c r="AF89" s="48">
        <v>17244907</v>
      </c>
      <c r="AG89" s="27">
        <f t="shared" si="29"/>
        <v>0</v>
      </c>
    </row>
    <row r="90" spans="1:33" s="12" customFormat="1" ht="12.75" customHeight="1">
      <c r="A90" s="24"/>
      <c r="B90" s="25" t="s">
        <v>239</v>
      </c>
      <c r="C90" s="26" t="s">
        <v>240</v>
      </c>
      <c r="D90" s="39">
        <v>374584187</v>
      </c>
      <c r="E90" s="40">
        <v>457292430</v>
      </c>
      <c r="F90" s="92">
        <f t="shared" si="20"/>
        <v>0.8191348958039826</v>
      </c>
      <c r="G90" s="93">
        <v>199151175</v>
      </c>
      <c r="H90" s="94">
        <v>457152086</v>
      </c>
      <c r="I90" s="92">
        <f t="shared" si="21"/>
        <v>0.435634400670765</v>
      </c>
      <c r="J90" s="94">
        <v>199151175</v>
      </c>
      <c r="K90" s="94">
        <v>410644878</v>
      </c>
      <c r="L90" s="92">
        <f t="shared" si="22"/>
        <v>0.4849717740787211</v>
      </c>
      <c r="M90" s="94">
        <v>199151175</v>
      </c>
      <c r="N90" s="94">
        <v>374584187</v>
      </c>
      <c r="O90" s="92">
        <f t="shared" si="23"/>
        <v>0.5316593222874088</v>
      </c>
      <c r="P90" s="94">
        <v>90478572</v>
      </c>
      <c r="Q90" s="94">
        <v>243521524</v>
      </c>
      <c r="R90" s="92">
        <f t="shared" si="24"/>
        <v>0.3715424021410116</v>
      </c>
      <c r="S90" s="95">
        <v>66734110</v>
      </c>
      <c r="T90" s="96">
        <v>243521524</v>
      </c>
      <c r="U90" s="92">
        <f t="shared" si="25"/>
        <v>0.27403783001949344</v>
      </c>
      <c r="V90" s="95">
        <v>66734110</v>
      </c>
      <c r="W90" s="96">
        <v>0</v>
      </c>
      <c r="X90" s="92">
        <f t="shared" si="26"/>
        <v>0</v>
      </c>
      <c r="Y90" s="95">
        <v>204223858</v>
      </c>
      <c r="Z90" s="95">
        <v>243521524</v>
      </c>
      <c r="AA90" s="92">
        <f t="shared" si="27"/>
        <v>0.8386275457113187</v>
      </c>
      <c r="AB90" s="94">
        <v>0</v>
      </c>
      <c r="AC90" s="95">
        <v>86141846</v>
      </c>
      <c r="AD90" s="92">
        <f t="shared" si="28"/>
        <v>0</v>
      </c>
      <c r="AE90" s="40">
        <v>0</v>
      </c>
      <c r="AF90" s="48">
        <v>457152086</v>
      </c>
      <c r="AG90" s="27">
        <f t="shared" si="29"/>
        <v>0</v>
      </c>
    </row>
    <row r="91" spans="1:33" s="12" customFormat="1" ht="12.75" customHeight="1">
      <c r="A91" s="24"/>
      <c r="B91" s="25" t="s">
        <v>241</v>
      </c>
      <c r="C91" s="26" t="s">
        <v>242</v>
      </c>
      <c r="D91" s="39">
        <v>35165443</v>
      </c>
      <c r="E91" s="40">
        <v>79299443</v>
      </c>
      <c r="F91" s="92">
        <f t="shared" si="20"/>
        <v>0.4434513241158579</v>
      </c>
      <c r="G91" s="93">
        <v>26386799</v>
      </c>
      <c r="H91" s="94">
        <v>79299443</v>
      </c>
      <c r="I91" s="92">
        <f t="shared" si="21"/>
        <v>0.3327488567605702</v>
      </c>
      <c r="J91" s="94">
        <v>26386799</v>
      </c>
      <c r="K91" s="94">
        <v>79299443</v>
      </c>
      <c r="L91" s="92">
        <f t="shared" si="22"/>
        <v>0.3327488567605702</v>
      </c>
      <c r="M91" s="94">
        <v>26386799</v>
      </c>
      <c r="N91" s="94">
        <v>35165443</v>
      </c>
      <c r="O91" s="92">
        <f t="shared" si="23"/>
        <v>0.750361626327301</v>
      </c>
      <c r="P91" s="94">
        <v>3730000</v>
      </c>
      <c r="Q91" s="94">
        <v>24230000</v>
      </c>
      <c r="R91" s="92">
        <f t="shared" si="24"/>
        <v>0.15394139496491951</v>
      </c>
      <c r="S91" s="95">
        <v>0</v>
      </c>
      <c r="T91" s="96">
        <v>24230000</v>
      </c>
      <c r="U91" s="92">
        <f t="shared" si="25"/>
        <v>0</v>
      </c>
      <c r="V91" s="95">
        <v>0</v>
      </c>
      <c r="W91" s="96">
        <v>98802548</v>
      </c>
      <c r="X91" s="92">
        <f t="shared" si="26"/>
        <v>0</v>
      </c>
      <c r="Y91" s="95">
        <v>13200000</v>
      </c>
      <c r="Z91" s="95">
        <v>24230000</v>
      </c>
      <c r="AA91" s="92">
        <f t="shared" si="27"/>
        <v>0.5447791993396616</v>
      </c>
      <c r="AB91" s="94">
        <v>17182180</v>
      </c>
      <c r="AC91" s="95">
        <v>1445000</v>
      </c>
      <c r="AD91" s="92">
        <v>0</v>
      </c>
      <c r="AE91" s="40">
        <v>6750000</v>
      </c>
      <c r="AF91" s="48">
        <v>79299443</v>
      </c>
      <c r="AG91" s="27">
        <f t="shared" si="29"/>
        <v>0.08512039611677978</v>
      </c>
    </row>
    <row r="92" spans="1:33" s="12" customFormat="1" ht="12.75" customHeight="1">
      <c r="A92" s="24"/>
      <c r="B92" s="25" t="s">
        <v>243</v>
      </c>
      <c r="C92" s="26" t="s">
        <v>244</v>
      </c>
      <c r="D92" s="39">
        <v>194755760</v>
      </c>
      <c r="E92" s="40">
        <v>226316760</v>
      </c>
      <c r="F92" s="92">
        <f t="shared" si="20"/>
        <v>0.86054501663951</v>
      </c>
      <c r="G92" s="93">
        <v>69280149</v>
      </c>
      <c r="H92" s="94">
        <v>225753134</v>
      </c>
      <c r="I92" s="92">
        <f t="shared" si="21"/>
        <v>0.3068845502716255</v>
      </c>
      <c r="J92" s="94">
        <v>69280149</v>
      </c>
      <c r="K92" s="94">
        <v>178892358</v>
      </c>
      <c r="L92" s="92">
        <f t="shared" si="22"/>
        <v>0.3872728258185294</v>
      </c>
      <c r="M92" s="94">
        <v>69280149</v>
      </c>
      <c r="N92" s="94">
        <v>194755760</v>
      </c>
      <c r="O92" s="92">
        <f t="shared" si="23"/>
        <v>0.3557283697283202</v>
      </c>
      <c r="P92" s="94">
        <v>0</v>
      </c>
      <c r="Q92" s="94">
        <v>26837000</v>
      </c>
      <c r="R92" s="92">
        <f t="shared" si="24"/>
        <v>0</v>
      </c>
      <c r="S92" s="95">
        <v>0</v>
      </c>
      <c r="T92" s="96">
        <v>26837000</v>
      </c>
      <c r="U92" s="92">
        <f t="shared" si="25"/>
        <v>0</v>
      </c>
      <c r="V92" s="95">
        <v>0</v>
      </c>
      <c r="W92" s="96">
        <v>218689000</v>
      </c>
      <c r="X92" s="92">
        <f t="shared" si="26"/>
        <v>0</v>
      </c>
      <c r="Y92" s="95">
        <v>17037000</v>
      </c>
      <c r="Z92" s="95">
        <v>26837000</v>
      </c>
      <c r="AA92" s="92">
        <f t="shared" si="27"/>
        <v>0.6348325073592428</v>
      </c>
      <c r="AB92" s="94">
        <v>50000000</v>
      </c>
      <c r="AC92" s="95">
        <v>51356357</v>
      </c>
      <c r="AD92" s="92">
        <f t="shared" si="28"/>
        <v>0.9735893065779568</v>
      </c>
      <c r="AE92" s="40">
        <v>25000000</v>
      </c>
      <c r="AF92" s="48">
        <v>225753134</v>
      </c>
      <c r="AG92" s="27">
        <f t="shared" si="29"/>
        <v>0.11074043384044449</v>
      </c>
    </row>
    <row r="93" spans="1:33" s="12" customFormat="1" ht="12.75" customHeight="1">
      <c r="A93" s="24"/>
      <c r="B93" s="25" t="s">
        <v>245</v>
      </c>
      <c r="C93" s="26" t="s">
        <v>246</v>
      </c>
      <c r="D93" s="39">
        <v>54592828</v>
      </c>
      <c r="E93" s="40">
        <v>78161597</v>
      </c>
      <c r="F93" s="92">
        <f t="shared" si="20"/>
        <v>0.698461010206841</v>
      </c>
      <c r="G93" s="93">
        <v>22036426</v>
      </c>
      <c r="H93" s="94">
        <v>77792000</v>
      </c>
      <c r="I93" s="92">
        <f t="shared" si="21"/>
        <v>0.283273678527355</v>
      </c>
      <c r="J93" s="94">
        <v>22036426</v>
      </c>
      <c r="K93" s="94">
        <v>55250749</v>
      </c>
      <c r="L93" s="92">
        <f t="shared" si="22"/>
        <v>0.3988439324143823</v>
      </c>
      <c r="M93" s="94">
        <v>22036426</v>
      </c>
      <c r="N93" s="94">
        <v>54592828</v>
      </c>
      <c r="O93" s="92">
        <f t="shared" si="23"/>
        <v>0.40365056743350974</v>
      </c>
      <c r="P93" s="94">
        <v>3540000</v>
      </c>
      <c r="Q93" s="94">
        <v>9579000</v>
      </c>
      <c r="R93" s="92">
        <f t="shared" si="24"/>
        <v>0.36955840901973064</v>
      </c>
      <c r="S93" s="95">
        <v>0</v>
      </c>
      <c r="T93" s="96">
        <v>9579000</v>
      </c>
      <c r="U93" s="92">
        <f t="shared" si="25"/>
        <v>0</v>
      </c>
      <c r="V93" s="95">
        <v>0</v>
      </c>
      <c r="W93" s="96">
        <v>14624</v>
      </c>
      <c r="X93" s="92">
        <f t="shared" si="26"/>
        <v>0</v>
      </c>
      <c r="Y93" s="95">
        <v>6039000</v>
      </c>
      <c r="Z93" s="95">
        <v>9579000</v>
      </c>
      <c r="AA93" s="92">
        <f t="shared" si="27"/>
        <v>0.6304415909802693</v>
      </c>
      <c r="AB93" s="94">
        <v>19704</v>
      </c>
      <c r="AC93" s="95">
        <v>33942161</v>
      </c>
      <c r="AD93" s="92">
        <f t="shared" si="28"/>
        <v>0.0005805169564778153</v>
      </c>
      <c r="AE93" s="40">
        <v>51506</v>
      </c>
      <c r="AF93" s="48">
        <v>77792000</v>
      </c>
      <c r="AG93" s="27">
        <f t="shared" si="29"/>
        <v>0.0006620989304812835</v>
      </c>
    </row>
    <row r="94" spans="1:33" s="12" customFormat="1" ht="12.75" customHeight="1">
      <c r="A94" s="24"/>
      <c r="B94" s="25" t="s">
        <v>247</v>
      </c>
      <c r="C94" s="26" t="s">
        <v>248</v>
      </c>
      <c r="D94" s="39">
        <v>4776582</v>
      </c>
      <c r="E94" s="40">
        <v>32163583</v>
      </c>
      <c r="F94" s="92">
        <f t="shared" si="20"/>
        <v>0.14850901406102673</v>
      </c>
      <c r="G94" s="93">
        <v>10437956</v>
      </c>
      <c r="H94" s="94">
        <v>25156383</v>
      </c>
      <c r="I94" s="92">
        <f t="shared" si="21"/>
        <v>0.41492276532759104</v>
      </c>
      <c r="J94" s="94">
        <v>10437956</v>
      </c>
      <c r="K94" s="94">
        <v>25156383</v>
      </c>
      <c r="L94" s="92">
        <f t="shared" si="22"/>
        <v>0.41492276532759104</v>
      </c>
      <c r="M94" s="94">
        <v>10437956</v>
      </c>
      <c r="N94" s="94">
        <v>4776582</v>
      </c>
      <c r="O94" s="92">
        <f t="shared" si="23"/>
        <v>2.185235383795358</v>
      </c>
      <c r="P94" s="94">
        <v>0</v>
      </c>
      <c r="Q94" s="94">
        <v>7007200</v>
      </c>
      <c r="R94" s="92">
        <f t="shared" si="24"/>
        <v>0</v>
      </c>
      <c r="S94" s="95">
        <v>0</v>
      </c>
      <c r="T94" s="96">
        <v>7007200</v>
      </c>
      <c r="U94" s="92">
        <f t="shared" si="25"/>
        <v>0</v>
      </c>
      <c r="V94" s="95">
        <v>0</v>
      </c>
      <c r="W94" s="96">
        <v>0</v>
      </c>
      <c r="X94" s="92">
        <f t="shared" si="26"/>
        <v>0</v>
      </c>
      <c r="Y94" s="95">
        <v>4007200</v>
      </c>
      <c r="Z94" s="95">
        <v>7007200</v>
      </c>
      <c r="AA94" s="92">
        <f t="shared" si="27"/>
        <v>0.5718689348099099</v>
      </c>
      <c r="AB94" s="94">
        <v>0</v>
      </c>
      <c r="AC94" s="95">
        <v>131449</v>
      </c>
      <c r="AD94" s="92">
        <f t="shared" si="28"/>
        <v>0</v>
      </c>
      <c r="AE94" s="40">
        <v>0</v>
      </c>
      <c r="AF94" s="48">
        <v>25156383</v>
      </c>
      <c r="AG94" s="27">
        <f t="shared" si="29"/>
        <v>0</v>
      </c>
    </row>
    <row r="95" spans="1:33" s="12" customFormat="1" ht="12.75" customHeight="1">
      <c r="A95" s="24"/>
      <c r="B95" s="25" t="s">
        <v>71</v>
      </c>
      <c r="C95" s="26" t="s">
        <v>72</v>
      </c>
      <c r="D95" s="39">
        <v>2089075311</v>
      </c>
      <c r="E95" s="40">
        <v>2388409200</v>
      </c>
      <c r="F95" s="92">
        <f t="shared" si="20"/>
        <v>0.8746722760069757</v>
      </c>
      <c r="G95" s="93">
        <v>598013822</v>
      </c>
      <c r="H95" s="94">
        <v>2388296301</v>
      </c>
      <c r="I95" s="92">
        <f t="shared" si="21"/>
        <v>0.2503934799671241</v>
      </c>
      <c r="J95" s="94">
        <v>598013822</v>
      </c>
      <c r="K95" s="94">
        <v>1497042257</v>
      </c>
      <c r="L95" s="92">
        <f t="shared" si="22"/>
        <v>0.3994635550224151</v>
      </c>
      <c r="M95" s="94">
        <v>598013822</v>
      </c>
      <c r="N95" s="94">
        <v>2089075311</v>
      </c>
      <c r="O95" s="92">
        <f t="shared" si="23"/>
        <v>0.2862576657007843</v>
      </c>
      <c r="P95" s="94">
        <v>159424000</v>
      </c>
      <c r="Q95" s="94">
        <v>295937266</v>
      </c>
      <c r="R95" s="92">
        <f t="shared" si="24"/>
        <v>0.5387087680941136</v>
      </c>
      <c r="S95" s="95">
        <v>159424000</v>
      </c>
      <c r="T95" s="96">
        <v>295937266</v>
      </c>
      <c r="U95" s="92">
        <f t="shared" si="25"/>
        <v>0.5387087680941136</v>
      </c>
      <c r="V95" s="95">
        <v>159424000</v>
      </c>
      <c r="W95" s="96">
        <v>7039610152</v>
      </c>
      <c r="X95" s="92">
        <f t="shared" si="26"/>
        <v>0.022646708632679976</v>
      </c>
      <c r="Y95" s="95">
        <v>198407003</v>
      </c>
      <c r="Z95" s="95">
        <v>295937266</v>
      </c>
      <c r="AA95" s="92">
        <f t="shared" si="27"/>
        <v>0.6704360207206889</v>
      </c>
      <c r="AB95" s="94">
        <v>74994317</v>
      </c>
      <c r="AC95" s="95">
        <v>1352680237</v>
      </c>
      <c r="AD95" s="92">
        <f t="shared" si="28"/>
        <v>0.055441274995133974</v>
      </c>
      <c r="AE95" s="40">
        <v>265844968</v>
      </c>
      <c r="AF95" s="48">
        <v>2388296301</v>
      </c>
      <c r="AG95" s="27">
        <f t="shared" si="29"/>
        <v>0.11131155204180003</v>
      </c>
    </row>
    <row r="96" spans="1:33" s="12" customFormat="1" ht="12.75" customHeight="1">
      <c r="A96" s="113"/>
      <c r="B96" s="114" t="s">
        <v>249</v>
      </c>
      <c r="C96" s="115" t="s">
        <v>250</v>
      </c>
      <c r="D96" s="116">
        <v>17045990</v>
      </c>
      <c r="E96" s="117">
        <v>40152990</v>
      </c>
      <c r="F96" s="118">
        <f t="shared" si="20"/>
        <v>0.4245260440131607</v>
      </c>
      <c r="G96" s="119">
        <v>14520265</v>
      </c>
      <c r="H96" s="120">
        <v>37851368</v>
      </c>
      <c r="I96" s="118">
        <f t="shared" si="21"/>
        <v>0.3836126873934913</v>
      </c>
      <c r="J96" s="120">
        <v>14520265</v>
      </c>
      <c r="K96" s="120">
        <v>37851368</v>
      </c>
      <c r="L96" s="118">
        <f t="shared" si="22"/>
        <v>0.3836126873934913</v>
      </c>
      <c r="M96" s="120">
        <v>14520265</v>
      </c>
      <c r="N96" s="120">
        <v>17045990</v>
      </c>
      <c r="O96" s="118">
        <f t="shared" si="23"/>
        <v>0.8518287878850099</v>
      </c>
      <c r="P96" s="120">
        <v>370</v>
      </c>
      <c r="Q96" s="120">
        <v>11048</v>
      </c>
      <c r="R96" s="118">
        <f t="shared" si="24"/>
        <v>0.0334902244750181</v>
      </c>
      <c r="S96" s="121">
        <v>0</v>
      </c>
      <c r="T96" s="122">
        <v>11048</v>
      </c>
      <c r="U96" s="118">
        <f t="shared" si="25"/>
        <v>0</v>
      </c>
      <c r="V96" s="121">
        <v>0</v>
      </c>
      <c r="W96" s="122">
        <v>52614667</v>
      </c>
      <c r="X96" s="118">
        <f t="shared" si="26"/>
        <v>0</v>
      </c>
      <c r="Y96" s="121">
        <v>1528</v>
      </c>
      <c r="Z96" s="121">
        <v>11048</v>
      </c>
      <c r="AA96" s="118">
        <f t="shared" si="27"/>
        <v>0.13830557566980448</v>
      </c>
      <c r="AB96" s="120">
        <v>774400</v>
      </c>
      <c r="AC96" s="121">
        <v>0</v>
      </c>
      <c r="AD96" s="118">
        <f t="shared" si="28"/>
        <v>0</v>
      </c>
      <c r="AE96" s="117">
        <v>0</v>
      </c>
      <c r="AF96" s="123">
        <v>37851368</v>
      </c>
      <c r="AG96" s="124">
        <f t="shared" si="29"/>
        <v>0</v>
      </c>
    </row>
    <row r="97" spans="1:33" s="12" customFormat="1" ht="12.75" customHeight="1">
      <c r="A97" s="24"/>
      <c r="B97" s="25" t="s">
        <v>251</v>
      </c>
      <c r="C97" s="26" t="s">
        <v>252</v>
      </c>
      <c r="D97" s="39">
        <v>35372905</v>
      </c>
      <c r="E97" s="40">
        <v>59398905</v>
      </c>
      <c r="F97" s="92">
        <f t="shared" si="20"/>
        <v>0.5955144290959572</v>
      </c>
      <c r="G97" s="93">
        <v>18421405</v>
      </c>
      <c r="H97" s="94">
        <v>37874903</v>
      </c>
      <c r="I97" s="92">
        <f t="shared" si="21"/>
        <v>0.48637497500653665</v>
      </c>
      <c r="J97" s="94">
        <v>18421405</v>
      </c>
      <c r="K97" s="94">
        <v>37874903</v>
      </c>
      <c r="L97" s="92">
        <f t="shared" si="22"/>
        <v>0.48637497500653665</v>
      </c>
      <c r="M97" s="94">
        <v>18421405</v>
      </c>
      <c r="N97" s="94">
        <v>35372905</v>
      </c>
      <c r="O97" s="92">
        <f t="shared" si="23"/>
        <v>0.5207772728872565</v>
      </c>
      <c r="P97" s="94">
        <v>3171600</v>
      </c>
      <c r="Q97" s="94">
        <v>24735600</v>
      </c>
      <c r="R97" s="92">
        <f t="shared" si="24"/>
        <v>0.12822005530490468</v>
      </c>
      <c r="S97" s="95">
        <v>0</v>
      </c>
      <c r="T97" s="96">
        <v>24735600</v>
      </c>
      <c r="U97" s="92">
        <f t="shared" si="25"/>
        <v>0</v>
      </c>
      <c r="V97" s="95">
        <v>0</v>
      </c>
      <c r="W97" s="96">
        <v>33354200</v>
      </c>
      <c r="X97" s="92">
        <f t="shared" si="26"/>
        <v>0</v>
      </c>
      <c r="Y97" s="95">
        <v>12524000</v>
      </c>
      <c r="Z97" s="95">
        <v>24735600</v>
      </c>
      <c r="AA97" s="92">
        <f t="shared" si="27"/>
        <v>0.506314785167936</v>
      </c>
      <c r="AB97" s="94">
        <v>2750000</v>
      </c>
      <c r="AC97" s="95">
        <v>1050390</v>
      </c>
      <c r="AD97" s="92">
        <f t="shared" si="28"/>
        <v>2.618075191119489</v>
      </c>
      <c r="AE97" s="40">
        <v>1100000</v>
      </c>
      <c r="AF97" s="48">
        <v>37874903</v>
      </c>
      <c r="AG97" s="27">
        <f t="shared" si="29"/>
        <v>0.029042978671126894</v>
      </c>
    </row>
    <row r="98" spans="1:33" s="12" customFormat="1" ht="12.75" customHeight="1">
      <c r="A98" s="24"/>
      <c r="B98" s="25" t="s">
        <v>253</v>
      </c>
      <c r="C98" s="26" t="s">
        <v>254</v>
      </c>
      <c r="D98" s="39">
        <v>373051164</v>
      </c>
      <c r="E98" s="40">
        <v>476811659</v>
      </c>
      <c r="F98" s="92">
        <f t="shared" si="20"/>
        <v>0.7823868333722939</v>
      </c>
      <c r="G98" s="93">
        <v>133968042</v>
      </c>
      <c r="H98" s="94">
        <v>473783129</v>
      </c>
      <c r="I98" s="92">
        <f t="shared" si="21"/>
        <v>0.2827623733305202</v>
      </c>
      <c r="J98" s="94">
        <v>133968042</v>
      </c>
      <c r="K98" s="94">
        <v>327660497</v>
      </c>
      <c r="L98" s="92">
        <f t="shared" si="22"/>
        <v>0.4088623536452733</v>
      </c>
      <c r="M98" s="94">
        <v>133968042</v>
      </c>
      <c r="N98" s="94">
        <v>373051164</v>
      </c>
      <c r="O98" s="92">
        <f t="shared" si="23"/>
        <v>0.3591143921480969</v>
      </c>
      <c r="P98" s="94">
        <v>16840917</v>
      </c>
      <c r="Q98" s="94">
        <v>68358917</v>
      </c>
      <c r="R98" s="92">
        <f t="shared" si="24"/>
        <v>0.24636020784237994</v>
      </c>
      <c r="S98" s="95">
        <v>0</v>
      </c>
      <c r="T98" s="96">
        <v>68358917</v>
      </c>
      <c r="U98" s="92">
        <f t="shared" si="25"/>
        <v>0</v>
      </c>
      <c r="V98" s="95">
        <v>0</v>
      </c>
      <c r="W98" s="96">
        <v>0</v>
      </c>
      <c r="X98" s="92">
        <f t="shared" si="26"/>
        <v>0</v>
      </c>
      <c r="Y98" s="95">
        <v>43193000</v>
      </c>
      <c r="Z98" s="95">
        <v>68358917</v>
      </c>
      <c r="AA98" s="92">
        <f t="shared" si="27"/>
        <v>0.6318561190780714</v>
      </c>
      <c r="AB98" s="94">
        <v>0</v>
      </c>
      <c r="AC98" s="95">
        <v>189709234</v>
      </c>
      <c r="AD98" s="92">
        <f t="shared" si="28"/>
        <v>0</v>
      </c>
      <c r="AE98" s="40">
        <v>0</v>
      </c>
      <c r="AF98" s="48">
        <v>473783129</v>
      </c>
      <c r="AG98" s="27">
        <f t="shared" si="29"/>
        <v>0</v>
      </c>
    </row>
    <row r="99" spans="1:33" s="12" customFormat="1" ht="12.75" customHeight="1">
      <c r="A99" s="24"/>
      <c r="B99" s="25" t="s">
        <v>255</v>
      </c>
      <c r="C99" s="26" t="s">
        <v>256</v>
      </c>
      <c r="D99" s="39">
        <v>17208097</v>
      </c>
      <c r="E99" s="40">
        <v>61348097</v>
      </c>
      <c r="F99" s="92">
        <f t="shared" si="20"/>
        <v>0.2804992793827003</v>
      </c>
      <c r="G99" s="93">
        <v>10013264</v>
      </c>
      <c r="H99" s="94">
        <v>60262762</v>
      </c>
      <c r="I99" s="92">
        <f t="shared" si="21"/>
        <v>0.16616005751611584</v>
      </c>
      <c r="J99" s="94">
        <v>10013264</v>
      </c>
      <c r="K99" s="94">
        <v>60262762</v>
      </c>
      <c r="L99" s="92">
        <f t="shared" si="22"/>
        <v>0.16616005751611584</v>
      </c>
      <c r="M99" s="94">
        <v>10013264</v>
      </c>
      <c r="N99" s="94">
        <v>17208097</v>
      </c>
      <c r="O99" s="92">
        <f t="shared" si="23"/>
        <v>0.5818925823116874</v>
      </c>
      <c r="P99" s="94">
        <v>0</v>
      </c>
      <c r="Q99" s="94">
        <v>0</v>
      </c>
      <c r="R99" s="92">
        <f t="shared" si="24"/>
        <v>0</v>
      </c>
      <c r="S99" s="95">
        <v>0</v>
      </c>
      <c r="T99" s="96">
        <v>0</v>
      </c>
      <c r="U99" s="92">
        <f t="shared" si="25"/>
        <v>0</v>
      </c>
      <c r="V99" s="95">
        <v>0</v>
      </c>
      <c r="W99" s="96">
        <v>0</v>
      </c>
      <c r="X99" s="92">
        <f t="shared" si="26"/>
        <v>0</v>
      </c>
      <c r="Y99" s="95">
        <v>13944000</v>
      </c>
      <c r="Z99" s="95">
        <v>13944000</v>
      </c>
      <c r="AA99" s="92">
        <f t="shared" si="27"/>
        <v>1</v>
      </c>
      <c r="AB99" s="94">
        <v>0</v>
      </c>
      <c r="AC99" s="95">
        <v>14097</v>
      </c>
      <c r="AD99" s="92">
        <f t="shared" si="28"/>
        <v>0</v>
      </c>
      <c r="AE99" s="40">
        <v>0</v>
      </c>
      <c r="AF99" s="48">
        <v>60262762</v>
      </c>
      <c r="AG99" s="27">
        <f t="shared" si="29"/>
        <v>0</v>
      </c>
    </row>
    <row r="100" spans="1:33" s="12" customFormat="1" ht="12.75" customHeight="1">
      <c r="A100" s="24"/>
      <c r="B100" s="25" t="s">
        <v>257</v>
      </c>
      <c r="C100" s="26" t="s">
        <v>258</v>
      </c>
      <c r="D100" s="39">
        <v>204354000</v>
      </c>
      <c r="E100" s="40">
        <v>240289000</v>
      </c>
      <c r="F100" s="92">
        <f aca="true" t="shared" si="30" ref="F100:F131">IF($E100=0,0,$N100/$E100)</f>
        <v>0.8504509153560921</v>
      </c>
      <c r="G100" s="93">
        <v>47259000</v>
      </c>
      <c r="H100" s="94">
        <v>200867000</v>
      </c>
      <c r="I100" s="92">
        <f aca="true" t="shared" si="31" ref="I100:I131">IF($AF100=0,0,$M100/$AF100)</f>
        <v>0.23527508251728757</v>
      </c>
      <c r="J100" s="94">
        <v>47259000</v>
      </c>
      <c r="K100" s="94">
        <v>102625000</v>
      </c>
      <c r="L100" s="92">
        <f aca="true" t="shared" si="32" ref="L100:L131">IF($K100=0,0,$M100/$K100)</f>
        <v>0.4605018270401949</v>
      </c>
      <c r="M100" s="94">
        <v>47259000</v>
      </c>
      <c r="N100" s="94">
        <v>204354000</v>
      </c>
      <c r="O100" s="92">
        <f aca="true" t="shared" si="33" ref="O100:O131">IF($N100=0,0,$M100/$N100)</f>
        <v>0.23126045979036378</v>
      </c>
      <c r="P100" s="94">
        <v>15669481</v>
      </c>
      <c r="Q100" s="94">
        <v>44568481</v>
      </c>
      <c r="R100" s="92">
        <f aca="true" t="shared" si="34" ref="R100:R131">IF($T100=0,0,$P100/$T100)</f>
        <v>0.35158211921110794</v>
      </c>
      <c r="S100" s="95">
        <v>13210000</v>
      </c>
      <c r="T100" s="96">
        <v>44568481</v>
      </c>
      <c r="U100" s="92">
        <f aca="true" t="shared" si="35" ref="U100:U131">IF($T100=0,0,$V100/$T100)</f>
        <v>0.29639780633313484</v>
      </c>
      <c r="V100" s="95">
        <v>13210000</v>
      </c>
      <c r="W100" s="96">
        <v>662980000</v>
      </c>
      <c r="X100" s="92">
        <f aca="true" t="shared" si="36" ref="X100:X131">IF($W100=0,0,$V100/$W100)</f>
        <v>0.019925186280129115</v>
      </c>
      <c r="Y100" s="95">
        <v>20739000</v>
      </c>
      <c r="Z100" s="95">
        <v>34659341</v>
      </c>
      <c r="AA100" s="92">
        <f aca="true" t="shared" si="37" ref="AA100:AA131">IF($Z100=0,0,$Y100/$Z100)</f>
        <v>0.5983668298828878</v>
      </c>
      <c r="AB100" s="94">
        <v>46958000</v>
      </c>
      <c r="AC100" s="95">
        <v>132004000</v>
      </c>
      <c r="AD100" s="92">
        <f aca="true" t="shared" si="38" ref="AD100:AD131">IF($AC100=0,0,$AB100/$AC100)</f>
        <v>0.35573164449562134</v>
      </c>
      <c r="AE100" s="40">
        <v>15900000</v>
      </c>
      <c r="AF100" s="48">
        <v>200867000</v>
      </c>
      <c r="AG100" s="27">
        <f aca="true" t="shared" si="39" ref="AG100:AG131">IF($AF100=0,0,$AE100/$AF100)</f>
        <v>0.07915685503343008</v>
      </c>
    </row>
    <row r="101" spans="1:33" s="12" customFormat="1" ht="12.75" customHeight="1">
      <c r="A101" s="24"/>
      <c r="B101" s="25" t="s">
        <v>259</v>
      </c>
      <c r="C101" s="26" t="s">
        <v>260</v>
      </c>
      <c r="D101" s="39">
        <v>33295397</v>
      </c>
      <c r="E101" s="40">
        <v>79037397</v>
      </c>
      <c r="F101" s="92">
        <f t="shared" si="30"/>
        <v>0.42126130494909897</v>
      </c>
      <c r="G101" s="93">
        <v>21410863</v>
      </c>
      <c r="H101" s="94">
        <v>52911873</v>
      </c>
      <c r="I101" s="92">
        <f t="shared" si="31"/>
        <v>0.40465139081355145</v>
      </c>
      <c r="J101" s="94">
        <v>21410863</v>
      </c>
      <c r="K101" s="94">
        <v>52911873</v>
      </c>
      <c r="L101" s="92">
        <f t="shared" si="32"/>
        <v>0.40465139081355145</v>
      </c>
      <c r="M101" s="94">
        <v>21410863</v>
      </c>
      <c r="N101" s="94">
        <v>33295397</v>
      </c>
      <c r="O101" s="92">
        <f t="shared" si="33"/>
        <v>0.6430577475919569</v>
      </c>
      <c r="P101" s="94">
        <v>0</v>
      </c>
      <c r="Q101" s="94">
        <v>0</v>
      </c>
      <c r="R101" s="92">
        <f t="shared" si="34"/>
        <v>0</v>
      </c>
      <c r="S101" s="95">
        <v>0</v>
      </c>
      <c r="T101" s="96">
        <v>0</v>
      </c>
      <c r="U101" s="92">
        <f t="shared" si="35"/>
        <v>0</v>
      </c>
      <c r="V101" s="95">
        <v>0</v>
      </c>
      <c r="W101" s="96">
        <v>0</v>
      </c>
      <c r="X101" s="92">
        <f t="shared" si="36"/>
        <v>0</v>
      </c>
      <c r="Y101" s="95">
        <v>0</v>
      </c>
      <c r="Z101" s="95">
        <v>0</v>
      </c>
      <c r="AA101" s="92">
        <f t="shared" si="37"/>
        <v>0</v>
      </c>
      <c r="AB101" s="94">
        <v>0</v>
      </c>
      <c r="AC101" s="95">
        <v>331589</v>
      </c>
      <c r="AD101" s="92">
        <f t="shared" si="38"/>
        <v>0</v>
      </c>
      <c r="AE101" s="40">
        <v>0</v>
      </c>
      <c r="AF101" s="48">
        <v>52911873</v>
      </c>
      <c r="AG101" s="27">
        <f t="shared" si="39"/>
        <v>0</v>
      </c>
    </row>
    <row r="102" spans="1:33" s="12" customFormat="1" ht="12.75" customHeight="1">
      <c r="A102" s="24"/>
      <c r="B102" s="25" t="s">
        <v>261</v>
      </c>
      <c r="C102" s="26" t="s">
        <v>262</v>
      </c>
      <c r="D102" s="39">
        <v>21353136</v>
      </c>
      <c r="E102" s="40">
        <v>69308658</v>
      </c>
      <c r="F102" s="92">
        <f t="shared" si="30"/>
        <v>0.30808756966553874</v>
      </c>
      <c r="G102" s="93">
        <v>16504669</v>
      </c>
      <c r="H102" s="94">
        <v>69308658</v>
      </c>
      <c r="I102" s="92">
        <f t="shared" si="31"/>
        <v>0.23813286068819858</v>
      </c>
      <c r="J102" s="94">
        <v>16504669</v>
      </c>
      <c r="K102" s="94">
        <v>69308658</v>
      </c>
      <c r="L102" s="92">
        <f t="shared" si="32"/>
        <v>0.23813286068819858</v>
      </c>
      <c r="M102" s="94">
        <v>16504669</v>
      </c>
      <c r="N102" s="94">
        <v>21353136</v>
      </c>
      <c r="O102" s="92">
        <f t="shared" si="33"/>
        <v>0.7729388788606976</v>
      </c>
      <c r="P102" s="94">
        <v>42946482</v>
      </c>
      <c r="Q102" s="94">
        <v>153578684</v>
      </c>
      <c r="R102" s="92">
        <f t="shared" si="34"/>
        <v>0.279638299283773</v>
      </c>
      <c r="S102" s="95">
        <v>496000</v>
      </c>
      <c r="T102" s="96">
        <v>153578684</v>
      </c>
      <c r="U102" s="92">
        <f t="shared" si="35"/>
        <v>0.003229614859833022</v>
      </c>
      <c r="V102" s="95">
        <v>496000</v>
      </c>
      <c r="W102" s="96">
        <v>25241000</v>
      </c>
      <c r="X102" s="92">
        <f t="shared" si="36"/>
        <v>0.01965056851947229</v>
      </c>
      <c r="Y102" s="95">
        <v>89654022</v>
      </c>
      <c r="Z102" s="95">
        <v>153578712</v>
      </c>
      <c r="AA102" s="92">
        <f t="shared" si="37"/>
        <v>0.5837659453739916</v>
      </c>
      <c r="AB102" s="94">
        <v>0</v>
      </c>
      <c r="AC102" s="95">
        <v>0</v>
      </c>
      <c r="AD102" s="92">
        <f t="shared" si="38"/>
        <v>0</v>
      </c>
      <c r="AE102" s="40">
        <v>0</v>
      </c>
      <c r="AF102" s="48">
        <v>69308658</v>
      </c>
      <c r="AG102" s="27">
        <f t="shared" si="39"/>
        <v>0</v>
      </c>
    </row>
    <row r="103" spans="1:33" s="12" customFormat="1" ht="12.75" customHeight="1">
      <c r="A103" s="24"/>
      <c r="B103" s="25" t="s">
        <v>263</v>
      </c>
      <c r="C103" s="26" t="s">
        <v>264</v>
      </c>
      <c r="D103" s="39">
        <v>131689000</v>
      </c>
      <c r="E103" s="40">
        <v>155578000</v>
      </c>
      <c r="F103" s="92">
        <f t="shared" si="30"/>
        <v>0.8464500122125236</v>
      </c>
      <c r="G103" s="93">
        <v>61016000</v>
      </c>
      <c r="H103" s="94">
        <v>155569000</v>
      </c>
      <c r="I103" s="92">
        <f t="shared" si="31"/>
        <v>0.3922118159787618</v>
      </c>
      <c r="J103" s="94">
        <v>61016000</v>
      </c>
      <c r="K103" s="94">
        <v>113574000</v>
      </c>
      <c r="L103" s="92">
        <f t="shared" si="32"/>
        <v>0.5372356349164421</v>
      </c>
      <c r="M103" s="94">
        <v>61016000</v>
      </c>
      <c r="N103" s="94">
        <v>131689000</v>
      </c>
      <c r="O103" s="92">
        <f t="shared" si="33"/>
        <v>0.46333406738603833</v>
      </c>
      <c r="P103" s="94">
        <v>9155126</v>
      </c>
      <c r="Q103" s="94">
        <v>22060000</v>
      </c>
      <c r="R103" s="92">
        <f t="shared" si="34"/>
        <v>0.4150102447869447</v>
      </c>
      <c r="S103" s="95">
        <v>1100779</v>
      </c>
      <c r="T103" s="96">
        <v>22060000</v>
      </c>
      <c r="U103" s="92">
        <f t="shared" si="35"/>
        <v>0.04989932003626473</v>
      </c>
      <c r="V103" s="95">
        <v>1100779</v>
      </c>
      <c r="W103" s="96">
        <v>219168000</v>
      </c>
      <c r="X103" s="92">
        <f t="shared" si="36"/>
        <v>0.00502253522412031</v>
      </c>
      <c r="Y103" s="95">
        <v>17525000</v>
      </c>
      <c r="Z103" s="95">
        <v>22060000</v>
      </c>
      <c r="AA103" s="92">
        <f t="shared" si="37"/>
        <v>0.7944242973708069</v>
      </c>
      <c r="AB103" s="94">
        <v>30364000</v>
      </c>
      <c r="AC103" s="95">
        <v>79103000</v>
      </c>
      <c r="AD103" s="92">
        <f t="shared" si="38"/>
        <v>0.38385396255514964</v>
      </c>
      <c r="AE103" s="40">
        <v>23590000</v>
      </c>
      <c r="AF103" s="48">
        <v>155569000</v>
      </c>
      <c r="AG103" s="27">
        <f t="shared" si="39"/>
        <v>0.151636894239855</v>
      </c>
    </row>
    <row r="104" spans="1:33" s="12" customFormat="1" ht="12.75" customHeight="1">
      <c r="A104" s="24"/>
      <c r="B104" s="25" t="s">
        <v>265</v>
      </c>
      <c r="C104" s="26" t="s">
        <v>266</v>
      </c>
      <c r="D104" s="39">
        <v>33780399</v>
      </c>
      <c r="E104" s="40">
        <v>101988399</v>
      </c>
      <c r="F104" s="92">
        <f t="shared" si="30"/>
        <v>0.3312180535356771</v>
      </c>
      <c r="G104" s="93">
        <v>21888000</v>
      </c>
      <c r="H104" s="94">
        <v>60898890</v>
      </c>
      <c r="I104" s="92">
        <f t="shared" si="31"/>
        <v>0.3594154179164842</v>
      </c>
      <c r="J104" s="94">
        <v>21888000</v>
      </c>
      <c r="K104" s="94">
        <v>50958114</v>
      </c>
      <c r="L104" s="92">
        <f t="shared" si="32"/>
        <v>0.4295292404267552</v>
      </c>
      <c r="M104" s="94">
        <v>21888000</v>
      </c>
      <c r="N104" s="94">
        <v>33780399</v>
      </c>
      <c r="O104" s="92">
        <f t="shared" si="33"/>
        <v>0.6479497178230488</v>
      </c>
      <c r="P104" s="94">
        <v>0</v>
      </c>
      <c r="Q104" s="94">
        <v>17500000</v>
      </c>
      <c r="R104" s="92">
        <f t="shared" si="34"/>
        <v>0</v>
      </c>
      <c r="S104" s="95">
        <v>0</v>
      </c>
      <c r="T104" s="96">
        <v>17500000</v>
      </c>
      <c r="U104" s="92">
        <f t="shared" si="35"/>
        <v>0</v>
      </c>
      <c r="V104" s="95">
        <v>0</v>
      </c>
      <c r="W104" s="96">
        <v>67417</v>
      </c>
      <c r="X104" s="92">
        <f t="shared" si="36"/>
        <v>0</v>
      </c>
      <c r="Y104" s="95">
        <v>13500000</v>
      </c>
      <c r="Z104" s="95">
        <v>17500000</v>
      </c>
      <c r="AA104" s="92">
        <f t="shared" si="37"/>
        <v>0.7714285714285715</v>
      </c>
      <c r="AB104" s="94">
        <v>5468</v>
      </c>
      <c r="AC104" s="95">
        <v>12248620</v>
      </c>
      <c r="AD104" s="92">
        <f t="shared" si="38"/>
        <v>0.0004464176372521966</v>
      </c>
      <c r="AE104" s="40">
        <v>7080</v>
      </c>
      <c r="AF104" s="48">
        <v>60898890</v>
      </c>
      <c r="AG104" s="27">
        <f t="shared" si="39"/>
        <v>0.00011625827662868732</v>
      </c>
    </row>
    <row r="105" spans="1:33" s="12" customFormat="1" ht="12.75" customHeight="1">
      <c r="A105" s="24"/>
      <c r="B105" s="25" t="s">
        <v>267</v>
      </c>
      <c r="C105" s="26" t="s">
        <v>268</v>
      </c>
      <c r="D105" s="39">
        <v>5352000</v>
      </c>
      <c r="E105" s="40">
        <v>54670000</v>
      </c>
      <c r="F105" s="92">
        <f t="shared" si="30"/>
        <v>0.09789646972745564</v>
      </c>
      <c r="G105" s="93">
        <v>10830460</v>
      </c>
      <c r="H105" s="94">
        <v>52140313</v>
      </c>
      <c r="I105" s="92">
        <f t="shared" si="31"/>
        <v>0.2077175869657706</v>
      </c>
      <c r="J105" s="94">
        <v>10830460</v>
      </c>
      <c r="K105" s="94">
        <v>52140313</v>
      </c>
      <c r="L105" s="92">
        <f t="shared" si="32"/>
        <v>0.2077175869657706</v>
      </c>
      <c r="M105" s="94">
        <v>10830460</v>
      </c>
      <c r="N105" s="94">
        <v>5352000</v>
      </c>
      <c r="O105" s="92">
        <f t="shared" si="33"/>
        <v>2.0236285500747386</v>
      </c>
      <c r="P105" s="94">
        <v>2800000</v>
      </c>
      <c r="Q105" s="94">
        <v>21077000</v>
      </c>
      <c r="R105" s="92">
        <f t="shared" si="34"/>
        <v>0.1328462304882099</v>
      </c>
      <c r="S105" s="95">
        <v>0</v>
      </c>
      <c r="T105" s="96">
        <v>21077000</v>
      </c>
      <c r="U105" s="92">
        <f t="shared" si="35"/>
        <v>0</v>
      </c>
      <c r="V105" s="95">
        <v>0</v>
      </c>
      <c r="W105" s="96">
        <v>71430</v>
      </c>
      <c r="X105" s="92">
        <f t="shared" si="36"/>
        <v>0</v>
      </c>
      <c r="Y105" s="95">
        <v>18277000</v>
      </c>
      <c r="Z105" s="95">
        <v>21377000</v>
      </c>
      <c r="AA105" s="92">
        <f t="shared" si="37"/>
        <v>0.8549843289516771</v>
      </c>
      <c r="AB105" s="94">
        <v>100</v>
      </c>
      <c r="AC105" s="95">
        <v>17000</v>
      </c>
      <c r="AD105" s="92">
        <f t="shared" si="38"/>
        <v>0.0058823529411764705</v>
      </c>
      <c r="AE105" s="40">
        <v>23482</v>
      </c>
      <c r="AF105" s="48">
        <v>52140313</v>
      </c>
      <c r="AG105" s="27">
        <f t="shared" si="39"/>
        <v>0.00045036169997675313</v>
      </c>
    </row>
    <row r="106" spans="1:33" s="12" customFormat="1" ht="12.75" customHeight="1">
      <c r="A106" s="24"/>
      <c r="B106" s="25" t="s">
        <v>269</v>
      </c>
      <c r="C106" s="26" t="s">
        <v>270</v>
      </c>
      <c r="D106" s="39">
        <v>78649000</v>
      </c>
      <c r="E106" s="40">
        <v>119562000</v>
      </c>
      <c r="F106" s="92">
        <f t="shared" si="30"/>
        <v>0.6578093374148977</v>
      </c>
      <c r="G106" s="93">
        <v>31897000</v>
      </c>
      <c r="H106" s="94">
        <v>133075000</v>
      </c>
      <c r="I106" s="92">
        <f t="shared" si="31"/>
        <v>0.239691903062183</v>
      </c>
      <c r="J106" s="94">
        <v>31897000</v>
      </c>
      <c r="K106" s="94">
        <v>108075000</v>
      </c>
      <c r="L106" s="92">
        <f t="shared" si="32"/>
        <v>0.2951376359009947</v>
      </c>
      <c r="M106" s="94">
        <v>31897000</v>
      </c>
      <c r="N106" s="94">
        <v>78649000</v>
      </c>
      <c r="O106" s="92">
        <f t="shared" si="33"/>
        <v>0.40556141845414434</v>
      </c>
      <c r="P106" s="94">
        <v>20050000</v>
      </c>
      <c r="Q106" s="94">
        <v>34450000</v>
      </c>
      <c r="R106" s="92">
        <f t="shared" si="34"/>
        <v>0.5820029027576198</v>
      </c>
      <c r="S106" s="95">
        <v>0</v>
      </c>
      <c r="T106" s="96">
        <v>34450000</v>
      </c>
      <c r="U106" s="92">
        <f t="shared" si="35"/>
        <v>0</v>
      </c>
      <c r="V106" s="95">
        <v>0</v>
      </c>
      <c r="W106" s="96">
        <v>170467000</v>
      </c>
      <c r="X106" s="92">
        <f t="shared" si="36"/>
        <v>0</v>
      </c>
      <c r="Y106" s="95">
        <v>26870000</v>
      </c>
      <c r="Z106" s="95">
        <v>34450000</v>
      </c>
      <c r="AA106" s="92">
        <f t="shared" si="37"/>
        <v>0.7799709724238026</v>
      </c>
      <c r="AB106" s="94">
        <v>4500000</v>
      </c>
      <c r="AC106" s="95">
        <v>38863000</v>
      </c>
      <c r="AD106" s="92">
        <f t="shared" si="38"/>
        <v>0.11579136968324627</v>
      </c>
      <c r="AE106" s="40">
        <v>19900000</v>
      </c>
      <c r="AF106" s="48">
        <v>133075000</v>
      </c>
      <c r="AG106" s="27">
        <f t="shared" si="39"/>
        <v>0.1495397332331392</v>
      </c>
    </row>
    <row r="107" spans="1:33" s="12" customFormat="1" ht="12.75" customHeight="1">
      <c r="A107" s="24"/>
      <c r="B107" s="25" t="s">
        <v>73</v>
      </c>
      <c r="C107" s="26" t="s">
        <v>74</v>
      </c>
      <c r="D107" s="39">
        <v>806128153</v>
      </c>
      <c r="E107" s="40">
        <v>1005655336</v>
      </c>
      <c r="F107" s="92">
        <f t="shared" si="30"/>
        <v>0.801594864704223</v>
      </c>
      <c r="G107" s="93">
        <v>208812000</v>
      </c>
      <c r="H107" s="94">
        <v>1005337000</v>
      </c>
      <c r="I107" s="92">
        <f t="shared" si="31"/>
        <v>0.20770348649258905</v>
      </c>
      <c r="J107" s="94">
        <v>208812000</v>
      </c>
      <c r="K107" s="94">
        <v>720337000</v>
      </c>
      <c r="L107" s="92">
        <f t="shared" si="32"/>
        <v>0.2898809862605975</v>
      </c>
      <c r="M107" s="94">
        <v>208812000</v>
      </c>
      <c r="N107" s="94">
        <v>806128153</v>
      </c>
      <c r="O107" s="92">
        <f t="shared" si="33"/>
        <v>0.2590307747259635</v>
      </c>
      <c r="P107" s="94">
        <v>55251000</v>
      </c>
      <c r="Q107" s="94">
        <v>229804000</v>
      </c>
      <c r="R107" s="92">
        <f t="shared" si="34"/>
        <v>0.24042662442777324</v>
      </c>
      <c r="S107" s="95">
        <v>15000000</v>
      </c>
      <c r="T107" s="96">
        <v>229804000</v>
      </c>
      <c r="U107" s="92">
        <f t="shared" si="35"/>
        <v>0.0652730152651825</v>
      </c>
      <c r="V107" s="95">
        <v>15000000</v>
      </c>
      <c r="W107" s="96">
        <v>572546000</v>
      </c>
      <c r="X107" s="92">
        <f t="shared" si="36"/>
        <v>0.026198768308572585</v>
      </c>
      <c r="Y107" s="95">
        <v>127163000</v>
      </c>
      <c r="Z107" s="95">
        <v>229804000</v>
      </c>
      <c r="AA107" s="92">
        <f t="shared" si="37"/>
        <v>0.5533541626777602</v>
      </c>
      <c r="AB107" s="94">
        <v>30125000</v>
      </c>
      <c r="AC107" s="95">
        <v>598151646</v>
      </c>
      <c r="AD107" s="92">
        <f t="shared" si="38"/>
        <v>0.05036348257411633</v>
      </c>
      <c r="AE107" s="40">
        <v>55528000</v>
      </c>
      <c r="AF107" s="48">
        <v>1005337000</v>
      </c>
      <c r="AG107" s="27">
        <f t="shared" si="39"/>
        <v>0.0552332203032416</v>
      </c>
    </row>
    <row r="108" spans="1:33" s="12" customFormat="1" ht="12.75" customHeight="1">
      <c r="A108" s="24"/>
      <c r="B108" s="25" t="s">
        <v>271</v>
      </c>
      <c r="C108" s="26" t="s">
        <v>272</v>
      </c>
      <c r="D108" s="39">
        <v>25926980</v>
      </c>
      <c r="E108" s="40">
        <v>26769192</v>
      </c>
      <c r="F108" s="92">
        <f t="shared" si="30"/>
        <v>0.9685380119056264</v>
      </c>
      <c r="G108" s="93">
        <v>8481588</v>
      </c>
      <c r="H108" s="94">
        <v>32033579</v>
      </c>
      <c r="I108" s="92">
        <f t="shared" si="31"/>
        <v>0.2647717883786885</v>
      </c>
      <c r="J108" s="94">
        <v>8481588</v>
      </c>
      <c r="K108" s="94">
        <v>26638179</v>
      </c>
      <c r="L108" s="92">
        <f t="shared" si="32"/>
        <v>0.318399692411407</v>
      </c>
      <c r="M108" s="94">
        <v>8481588</v>
      </c>
      <c r="N108" s="94">
        <v>25926980</v>
      </c>
      <c r="O108" s="92">
        <f t="shared" si="33"/>
        <v>0.3271336653941184</v>
      </c>
      <c r="P108" s="94">
        <v>0</v>
      </c>
      <c r="Q108" s="94">
        <v>7370000</v>
      </c>
      <c r="R108" s="92">
        <f t="shared" si="34"/>
        <v>0</v>
      </c>
      <c r="S108" s="95">
        <v>0</v>
      </c>
      <c r="T108" s="96">
        <v>7370000</v>
      </c>
      <c r="U108" s="92">
        <f t="shared" si="35"/>
        <v>0</v>
      </c>
      <c r="V108" s="95">
        <v>0</v>
      </c>
      <c r="W108" s="96">
        <v>18328732</v>
      </c>
      <c r="X108" s="92">
        <f t="shared" si="36"/>
        <v>0</v>
      </c>
      <c r="Y108" s="95">
        <v>7170000</v>
      </c>
      <c r="Z108" s="95">
        <v>7370000</v>
      </c>
      <c r="AA108" s="92">
        <f t="shared" si="37"/>
        <v>0.9728629579375848</v>
      </c>
      <c r="AB108" s="94">
        <v>3778722</v>
      </c>
      <c r="AC108" s="95">
        <v>26219</v>
      </c>
      <c r="AD108" s="92">
        <v>0</v>
      </c>
      <c r="AE108" s="40">
        <v>2332948</v>
      </c>
      <c r="AF108" s="48">
        <v>32033579</v>
      </c>
      <c r="AG108" s="27">
        <f t="shared" si="39"/>
        <v>0.07282820318016917</v>
      </c>
    </row>
    <row r="109" spans="1:33" s="12" customFormat="1" ht="12.75" customHeight="1">
      <c r="A109" s="24"/>
      <c r="B109" s="25" t="s">
        <v>273</v>
      </c>
      <c r="C109" s="26" t="s">
        <v>274</v>
      </c>
      <c r="D109" s="39">
        <v>11513000</v>
      </c>
      <c r="E109" s="40">
        <v>49841000</v>
      </c>
      <c r="F109" s="92">
        <f t="shared" si="30"/>
        <v>0.23099456270941593</v>
      </c>
      <c r="G109" s="93">
        <v>26313023</v>
      </c>
      <c r="H109" s="94">
        <v>54626280</v>
      </c>
      <c r="I109" s="92">
        <f t="shared" si="31"/>
        <v>0.4816916509782471</v>
      </c>
      <c r="J109" s="94">
        <v>26313023</v>
      </c>
      <c r="K109" s="94">
        <v>54626280</v>
      </c>
      <c r="L109" s="92">
        <f t="shared" si="32"/>
        <v>0.4816916509782471</v>
      </c>
      <c r="M109" s="94">
        <v>26313023</v>
      </c>
      <c r="N109" s="94">
        <v>11513000</v>
      </c>
      <c r="O109" s="92">
        <f t="shared" si="33"/>
        <v>2.2855053417875446</v>
      </c>
      <c r="P109" s="94">
        <v>6907750</v>
      </c>
      <c r="Q109" s="94">
        <v>20037750</v>
      </c>
      <c r="R109" s="92">
        <f t="shared" si="34"/>
        <v>0.34473680927249817</v>
      </c>
      <c r="S109" s="95">
        <v>0</v>
      </c>
      <c r="T109" s="96">
        <v>20037750</v>
      </c>
      <c r="U109" s="92">
        <f t="shared" si="35"/>
        <v>0</v>
      </c>
      <c r="V109" s="95">
        <v>0</v>
      </c>
      <c r="W109" s="96">
        <v>15710000</v>
      </c>
      <c r="X109" s="92">
        <f t="shared" si="36"/>
        <v>0</v>
      </c>
      <c r="Y109" s="95">
        <v>13130000</v>
      </c>
      <c r="Z109" s="95">
        <v>20037750</v>
      </c>
      <c r="AA109" s="92">
        <f t="shared" si="37"/>
        <v>0.6552631907275018</v>
      </c>
      <c r="AB109" s="94">
        <v>3099000</v>
      </c>
      <c r="AC109" s="95">
        <v>684000</v>
      </c>
      <c r="AD109" s="92">
        <f t="shared" si="38"/>
        <v>4.530701754385965</v>
      </c>
      <c r="AE109" s="40">
        <v>30744000</v>
      </c>
      <c r="AF109" s="48">
        <v>54626280</v>
      </c>
      <c r="AG109" s="27">
        <f t="shared" si="39"/>
        <v>0.5628060340187909</v>
      </c>
    </row>
    <row r="110" spans="1:33" s="12" customFormat="1" ht="12.75" customHeight="1">
      <c r="A110" s="24"/>
      <c r="B110" s="25" t="s">
        <v>275</v>
      </c>
      <c r="C110" s="26" t="s">
        <v>276</v>
      </c>
      <c r="D110" s="39">
        <v>27980533</v>
      </c>
      <c r="E110" s="40">
        <v>51882533</v>
      </c>
      <c r="F110" s="92">
        <f t="shared" si="30"/>
        <v>0.5393054537256305</v>
      </c>
      <c r="G110" s="93">
        <v>14887979</v>
      </c>
      <c r="H110" s="94">
        <v>51882533</v>
      </c>
      <c r="I110" s="92">
        <f t="shared" si="31"/>
        <v>0.28695551545257053</v>
      </c>
      <c r="J110" s="94">
        <v>14887979</v>
      </c>
      <c r="K110" s="94">
        <v>42682533</v>
      </c>
      <c r="L110" s="92">
        <f t="shared" si="32"/>
        <v>0.3488072978236788</v>
      </c>
      <c r="M110" s="94">
        <v>14887979</v>
      </c>
      <c r="N110" s="94">
        <v>27980533</v>
      </c>
      <c r="O110" s="92">
        <f t="shared" si="33"/>
        <v>0.5320834667445399</v>
      </c>
      <c r="P110" s="94">
        <v>0</v>
      </c>
      <c r="Q110" s="94">
        <v>0</v>
      </c>
      <c r="R110" s="92">
        <f t="shared" si="34"/>
        <v>0</v>
      </c>
      <c r="S110" s="95">
        <v>0</v>
      </c>
      <c r="T110" s="96">
        <v>0</v>
      </c>
      <c r="U110" s="92">
        <f t="shared" si="35"/>
        <v>0</v>
      </c>
      <c r="V110" s="95">
        <v>0</v>
      </c>
      <c r="W110" s="96">
        <v>60563140</v>
      </c>
      <c r="X110" s="92">
        <f t="shared" si="36"/>
        <v>0</v>
      </c>
      <c r="Y110" s="95">
        <v>10598000</v>
      </c>
      <c r="Z110" s="95">
        <v>17528000</v>
      </c>
      <c r="AA110" s="92">
        <f t="shared" si="37"/>
        <v>0.604632587859425</v>
      </c>
      <c r="AB110" s="94">
        <v>16236080</v>
      </c>
      <c r="AC110" s="95">
        <v>16998385</v>
      </c>
      <c r="AD110" s="92">
        <f t="shared" si="38"/>
        <v>0.9551542690673261</v>
      </c>
      <c r="AE110" s="40">
        <v>12315000</v>
      </c>
      <c r="AF110" s="48">
        <v>51882533</v>
      </c>
      <c r="AG110" s="27">
        <f t="shared" si="39"/>
        <v>0.2373631218044038</v>
      </c>
    </row>
    <row r="111" spans="1:33" s="12" customFormat="1" ht="12.75" customHeight="1">
      <c r="A111" s="24"/>
      <c r="B111" s="25" t="s">
        <v>277</v>
      </c>
      <c r="C111" s="26" t="s">
        <v>278</v>
      </c>
      <c r="D111" s="39">
        <v>76864066</v>
      </c>
      <c r="E111" s="40">
        <v>120738065</v>
      </c>
      <c r="F111" s="92">
        <f t="shared" si="30"/>
        <v>0.6366183357336396</v>
      </c>
      <c r="G111" s="93">
        <v>26503199</v>
      </c>
      <c r="H111" s="94">
        <v>119223091</v>
      </c>
      <c r="I111" s="92">
        <f t="shared" si="31"/>
        <v>0.2222992104776079</v>
      </c>
      <c r="J111" s="94">
        <v>26503199</v>
      </c>
      <c r="K111" s="94">
        <v>105150698</v>
      </c>
      <c r="L111" s="92">
        <f t="shared" si="32"/>
        <v>0.25204967255661964</v>
      </c>
      <c r="M111" s="94">
        <v>26503199</v>
      </c>
      <c r="N111" s="94">
        <v>76864066</v>
      </c>
      <c r="O111" s="92">
        <f t="shared" si="33"/>
        <v>0.3448061022428868</v>
      </c>
      <c r="P111" s="94">
        <v>0</v>
      </c>
      <c r="Q111" s="94">
        <v>0</v>
      </c>
      <c r="R111" s="92">
        <f t="shared" si="34"/>
        <v>0</v>
      </c>
      <c r="S111" s="95">
        <v>0</v>
      </c>
      <c r="T111" s="96">
        <v>0</v>
      </c>
      <c r="U111" s="92">
        <f t="shared" si="35"/>
        <v>0</v>
      </c>
      <c r="V111" s="95">
        <v>0</v>
      </c>
      <c r="W111" s="96">
        <v>141231053</v>
      </c>
      <c r="X111" s="92">
        <f t="shared" si="36"/>
        <v>0</v>
      </c>
      <c r="Y111" s="95">
        <v>23113000</v>
      </c>
      <c r="Z111" s="95">
        <v>23868000</v>
      </c>
      <c r="AA111" s="92">
        <f t="shared" si="37"/>
        <v>0.9683676889559243</v>
      </c>
      <c r="AB111" s="94">
        <v>22352000</v>
      </c>
      <c r="AC111" s="95">
        <v>21233453</v>
      </c>
      <c r="AD111" s="92">
        <f t="shared" si="38"/>
        <v>1.0526785257207105</v>
      </c>
      <c r="AE111" s="40">
        <v>40768622</v>
      </c>
      <c r="AF111" s="48">
        <v>119223091</v>
      </c>
      <c r="AG111" s="27">
        <f t="shared" si="39"/>
        <v>0.34195239913717723</v>
      </c>
    </row>
    <row r="112" spans="1:33" s="12" customFormat="1" ht="12.75" customHeight="1">
      <c r="A112" s="24"/>
      <c r="B112" s="25" t="s">
        <v>279</v>
      </c>
      <c r="C112" s="26" t="s">
        <v>280</v>
      </c>
      <c r="D112" s="39">
        <v>199697610</v>
      </c>
      <c r="E112" s="40">
        <v>261248610</v>
      </c>
      <c r="F112" s="92">
        <f t="shared" si="30"/>
        <v>0.7643968325802767</v>
      </c>
      <c r="G112" s="93">
        <v>90714140</v>
      </c>
      <c r="H112" s="94">
        <v>261210640</v>
      </c>
      <c r="I112" s="92">
        <f t="shared" si="31"/>
        <v>0.3472834797234906</v>
      </c>
      <c r="J112" s="94">
        <v>90714140</v>
      </c>
      <c r="K112" s="94">
        <v>196210640</v>
      </c>
      <c r="L112" s="92">
        <f t="shared" si="32"/>
        <v>0.46233038126780485</v>
      </c>
      <c r="M112" s="94">
        <v>90714140</v>
      </c>
      <c r="N112" s="94">
        <v>199697610</v>
      </c>
      <c r="O112" s="92">
        <f t="shared" si="33"/>
        <v>0.454257514649274</v>
      </c>
      <c r="P112" s="94">
        <v>2063000</v>
      </c>
      <c r="Q112" s="94">
        <v>39003000</v>
      </c>
      <c r="R112" s="92">
        <f t="shared" si="34"/>
        <v>0.05289336717688383</v>
      </c>
      <c r="S112" s="95">
        <v>0</v>
      </c>
      <c r="T112" s="96">
        <v>39003000</v>
      </c>
      <c r="U112" s="92">
        <f t="shared" si="35"/>
        <v>0</v>
      </c>
      <c r="V112" s="95">
        <v>0</v>
      </c>
      <c r="W112" s="96">
        <v>0</v>
      </c>
      <c r="X112" s="92">
        <f t="shared" si="36"/>
        <v>0</v>
      </c>
      <c r="Y112" s="95">
        <v>24440000</v>
      </c>
      <c r="Z112" s="95">
        <v>39003000</v>
      </c>
      <c r="AA112" s="92">
        <f t="shared" si="37"/>
        <v>0.6266184652462631</v>
      </c>
      <c r="AB112" s="94">
        <v>25230000</v>
      </c>
      <c r="AC112" s="95">
        <v>145344380</v>
      </c>
      <c r="AD112" s="92">
        <f t="shared" si="38"/>
        <v>0.1735877231716837</v>
      </c>
      <c r="AE112" s="40">
        <v>16143000</v>
      </c>
      <c r="AF112" s="48">
        <v>261210640</v>
      </c>
      <c r="AG112" s="27">
        <f t="shared" si="39"/>
        <v>0.061800698470782046</v>
      </c>
    </row>
    <row r="113" spans="1:33" s="12" customFormat="1" ht="12.75" customHeight="1">
      <c r="A113" s="24"/>
      <c r="B113" s="25" t="s">
        <v>281</v>
      </c>
      <c r="C113" s="26" t="s">
        <v>282</v>
      </c>
      <c r="D113" s="39">
        <v>6555565</v>
      </c>
      <c r="E113" s="40">
        <v>58486565</v>
      </c>
      <c r="F113" s="92">
        <f t="shared" si="30"/>
        <v>0.11208668178751821</v>
      </c>
      <c r="G113" s="93">
        <v>19302871</v>
      </c>
      <c r="H113" s="94">
        <v>52618350</v>
      </c>
      <c r="I113" s="92">
        <f t="shared" si="31"/>
        <v>0.36684675593210353</v>
      </c>
      <c r="J113" s="94">
        <v>19302871</v>
      </c>
      <c r="K113" s="94">
        <v>52618350</v>
      </c>
      <c r="L113" s="92">
        <f t="shared" si="32"/>
        <v>0.36684675593210353</v>
      </c>
      <c r="M113" s="94">
        <v>19302871</v>
      </c>
      <c r="N113" s="94">
        <v>6555565</v>
      </c>
      <c r="O113" s="92">
        <f t="shared" si="33"/>
        <v>2.9445015036842745</v>
      </c>
      <c r="P113" s="94">
        <v>6358500</v>
      </c>
      <c r="Q113" s="94">
        <v>38709500</v>
      </c>
      <c r="R113" s="92">
        <f t="shared" si="34"/>
        <v>0.16426200286751313</v>
      </c>
      <c r="S113" s="95">
        <v>1930000</v>
      </c>
      <c r="T113" s="96">
        <v>38709500</v>
      </c>
      <c r="U113" s="92">
        <f t="shared" si="35"/>
        <v>0.04985856185174182</v>
      </c>
      <c r="V113" s="95">
        <v>1930000</v>
      </c>
      <c r="W113" s="96">
        <v>86319675</v>
      </c>
      <c r="X113" s="92">
        <f t="shared" si="36"/>
        <v>0.022358749612993792</v>
      </c>
      <c r="Y113" s="95">
        <v>15000000</v>
      </c>
      <c r="Z113" s="95">
        <v>38709500</v>
      </c>
      <c r="AA113" s="92">
        <f t="shared" si="37"/>
        <v>0.3875017760498069</v>
      </c>
      <c r="AB113" s="94">
        <v>6307903</v>
      </c>
      <c r="AC113" s="95">
        <v>695876</v>
      </c>
      <c r="AD113" s="92">
        <f t="shared" si="38"/>
        <v>9.0646939972064</v>
      </c>
      <c r="AE113" s="40">
        <v>0</v>
      </c>
      <c r="AF113" s="48">
        <v>52618350</v>
      </c>
      <c r="AG113" s="27">
        <f t="shared" si="39"/>
        <v>0</v>
      </c>
    </row>
    <row r="114" spans="1:33" s="12" customFormat="1" ht="12.75" customHeight="1">
      <c r="A114" s="24"/>
      <c r="B114" s="25" t="s">
        <v>283</v>
      </c>
      <c r="C114" s="26" t="s">
        <v>284</v>
      </c>
      <c r="D114" s="39">
        <v>88264500</v>
      </c>
      <c r="E114" s="40">
        <v>146815500</v>
      </c>
      <c r="F114" s="92">
        <f t="shared" si="30"/>
        <v>0.6011933344912492</v>
      </c>
      <c r="G114" s="93">
        <v>47969848</v>
      </c>
      <c r="H114" s="94">
        <v>146782724</v>
      </c>
      <c r="I114" s="92">
        <f t="shared" si="31"/>
        <v>0.3268085418553753</v>
      </c>
      <c r="J114" s="94">
        <v>47969848</v>
      </c>
      <c r="K114" s="94">
        <v>115782724</v>
      </c>
      <c r="L114" s="92">
        <f t="shared" si="32"/>
        <v>0.4143092021224168</v>
      </c>
      <c r="M114" s="94">
        <v>47969848</v>
      </c>
      <c r="N114" s="94">
        <v>88264500</v>
      </c>
      <c r="O114" s="92">
        <f t="shared" si="33"/>
        <v>0.5434783859875715</v>
      </c>
      <c r="P114" s="94">
        <v>0</v>
      </c>
      <c r="Q114" s="94">
        <v>0</v>
      </c>
      <c r="R114" s="92">
        <f t="shared" si="34"/>
        <v>0</v>
      </c>
      <c r="S114" s="95">
        <v>0</v>
      </c>
      <c r="T114" s="96">
        <v>0</v>
      </c>
      <c r="U114" s="92">
        <f t="shared" si="35"/>
        <v>0</v>
      </c>
      <c r="V114" s="95">
        <v>0</v>
      </c>
      <c r="W114" s="96">
        <v>106473585</v>
      </c>
      <c r="X114" s="92">
        <f t="shared" si="36"/>
        <v>0</v>
      </c>
      <c r="Y114" s="95">
        <v>29249400</v>
      </c>
      <c r="Z114" s="95">
        <v>29249400</v>
      </c>
      <c r="AA114" s="92">
        <f t="shared" si="37"/>
        <v>1</v>
      </c>
      <c r="AB114" s="94">
        <v>27855586</v>
      </c>
      <c r="AC114" s="95">
        <v>50180000</v>
      </c>
      <c r="AD114" s="92">
        <f t="shared" si="38"/>
        <v>0.5551133120765245</v>
      </c>
      <c r="AE114" s="40">
        <v>17642121</v>
      </c>
      <c r="AF114" s="48">
        <v>146782724</v>
      </c>
      <c r="AG114" s="27">
        <f t="shared" si="39"/>
        <v>0.12019208064295087</v>
      </c>
    </row>
    <row r="115" spans="1:33" s="12" customFormat="1" ht="12.75" customHeight="1">
      <c r="A115" s="24"/>
      <c r="B115" s="25" t="s">
        <v>285</v>
      </c>
      <c r="C115" s="26" t="s">
        <v>286</v>
      </c>
      <c r="D115" s="39">
        <v>28266828</v>
      </c>
      <c r="E115" s="40">
        <v>66231828</v>
      </c>
      <c r="F115" s="92">
        <f t="shared" si="30"/>
        <v>0.4267861669166069</v>
      </c>
      <c r="G115" s="93">
        <v>12244277</v>
      </c>
      <c r="H115" s="94">
        <v>31099760</v>
      </c>
      <c r="I115" s="92">
        <f t="shared" si="31"/>
        <v>0.3937096942227207</v>
      </c>
      <c r="J115" s="94">
        <v>12244277</v>
      </c>
      <c r="K115" s="94">
        <v>31099760</v>
      </c>
      <c r="L115" s="92">
        <f t="shared" si="32"/>
        <v>0.3937096942227207</v>
      </c>
      <c r="M115" s="94">
        <v>12244277</v>
      </c>
      <c r="N115" s="94">
        <v>28266828</v>
      </c>
      <c r="O115" s="92">
        <f t="shared" si="33"/>
        <v>0.43316770456168624</v>
      </c>
      <c r="P115" s="94">
        <v>0</v>
      </c>
      <c r="Q115" s="94">
        <v>25388000</v>
      </c>
      <c r="R115" s="92">
        <f t="shared" si="34"/>
        <v>0</v>
      </c>
      <c r="S115" s="95">
        <v>0</v>
      </c>
      <c r="T115" s="96">
        <v>25388000</v>
      </c>
      <c r="U115" s="92">
        <f t="shared" si="35"/>
        <v>0</v>
      </c>
      <c r="V115" s="95">
        <v>0</v>
      </c>
      <c r="W115" s="96">
        <v>63353000</v>
      </c>
      <c r="X115" s="92">
        <f t="shared" si="36"/>
        <v>0</v>
      </c>
      <c r="Y115" s="95">
        <v>11701165</v>
      </c>
      <c r="Z115" s="95">
        <v>25388000</v>
      </c>
      <c r="AA115" s="92">
        <f t="shared" si="37"/>
        <v>0.4608935323775012</v>
      </c>
      <c r="AB115" s="94">
        <v>0</v>
      </c>
      <c r="AC115" s="95">
        <v>0</v>
      </c>
      <c r="AD115" s="92">
        <f t="shared" si="38"/>
        <v>0</v>
      </c>
      <c r="AE115" s="40">
        <v>0</v>
      </c>
      <c r="AF115" s="48">
        <v>31099760</v>
      </c>
      <c r="AG115" s="27">
        <f t="shared" si="39"/>
        <v>0</v>
      </c>
    </row>
    <row r="116" spans="1:33" s="12" customFormat="1" ht="12.75" customHeight="1">
      <c r="A116" s="24"/>
      <c r="B116" s="25" t="s">
        <v>287</v>
      </c>
      <c r="C116" s="26" t="s">
        <v>288</v>
      </c>
      <c r="D116" s="39">
        <v>30284</v>
      </c>
      <c r="E116" s="40">
        <v>76871</v>
      </c>
      <c r="F116" s="92">
        <f t="shared" si="30"/>
        <v>0.39395871004670163</v>
      </c>
      <c r="G116" s="93">
        <v>25246</v>
      </c>
      <c r="H116" s="94">
        <v>52150</v>
      </c>
      <c r="I116" s="92">
        <f t="shared" si="31"/>
        <v>0.48410354745925216</v>
      </c>
      <c r="J116" s="94">
        <v>25246</v>
      </c>
      <c r="K116" s="94">
        <v>52150</v>
      </c>
      <c r="L116" s="92">
        <f t="shared" si="32"/>
        <v>0.48410354745925216</v>
      </c>
      <c r="M116" s="94">
        <v>25246</v>
      </c>
      <c r="N116" s="94">
        <v>30284</v>
      </c>
      <c r="O116" s="92">
        <f t="shared" si="33"/>
        <v>0.8336415268788799</v>
      </c>
      <c r="P116" s="94">
        <v>0</v>
      </c>
      <c r="Q116" s="94">
        <v>33294088</v>
      </c>
      <c r="R116" s="92">
        <f t="shared" si="34"/>
        <v>0</v>
      </c>
      <c r="S116" s="95">
        <v>0</v>
      </c>
      <c r="T116" s="96">
        <v>33294088</v>
      </c>
      <c r="U116" s="92">
        <f t="shared" si="35"/>
        <v>0</v>
      </c>
      <c r="V116" s="95">
        <v>0</v>
      </c>
      <c r="W116" s="96">
        <v>0</v>
      </c>
      <c r="X116" s="92">
        <f t="shared" si="36"/>
        <v>0</v>
      </c>
      <c r="Y116" s="95">
        <v>13350000</v>
      </c>
      <c r="Z116" s="95">
        <v>33294088</v>
      </c>
      <c r="AA116" s="92">
        <f t="shared" si="37"/>
        <v>0.40097208849811417</v>
      </c>
      <c r="AB116" s="94">
        <v>7019484</v>
      </c>
      <c r="AC116" s="95">
        <v>0</v>
      </c>
      <c r="AD116" s="92">
        <f t="shared" si="38"/>
        <v>0</v>
      </c>
      <c r="AE116" s="40">
        <v>2226873</v>
      </c>
      <c r="AF116" s="48">
        <v>52150</v>
      </c>
      <c r="AG116" s="27">
        <f t="shared" si="39"/>
        <v>42.70130393096836</v>
      </c>
    </row>
    <row r="117" spans="1:33" s="12" customFormat="1" ht="12.75" customHeight="1">
      <c r="A117" s="24"/>
      <c r="B117" s="25" t="s">
        <v>289</v>
      </c>
      <c r="C117" s="26" t="s">
        <v>290</v>
      </c>
      <c r="D117" s="39">
        <v>19911298</v>
      </c>
      <c r="E117" s="40">
        <v>28618210</v>
      </c>
      <c r="F117" s="92">
        <f t="shared" si="30"/>
        <v>0.695756233531028</v>
      </c>
      <c r="G117" s="93">
        <v>8029058</v>
      </c>
      <c r="H117" s="94">
        <v>19154210</v>
      </c>
      <c r="I117" s="92">
        <f t="shared" si="31"/>
        <v>0.4191798043354438</v>
      </c>
      <c r="J117" s="94">
        <v>8029058</v>
      </c>
      <c r="K117" s="94">
        <v>19154210</v>
      </c>
      <c r="L117" s="92">
        <f t="shared" si="32"/>
        <v>0.4191798043354438</v>
      </c>
      <c r="M117" s="94">
        <v>8029058</v>
      </c>
      <c r="N117" s="94">
        <v>19911298</v>
      </c>
      <c r="O117" s="92">
        <f t="shared" si="33"/>
        <v>0.4032413155586341</v>
      </c>
      <c r="P117" s="94">
        <v>0</v>
      </c>
      <c r="Q117" s="94">
        <v>0</v>
      </c>
      <c r="R117" s="92">
        <f t="shared" si="34"/>
        <v>0</v>
      </c>
      <c r="S117" s="95">
        <v>0</v>
      </c>
      <c r="T117" s="96">
        <v>0</v>
      </c>
      <c r="U117" s="92">
        <f t="shared" si="35"/>
        <v>0</v>
      </c>
      <c r="V117" s="95">
        <v>0</v>
      </c>
      <c r="W117" s="96">
        <v>0</v>
      </c>
      <c r="X117" s="92">
        <f t="shared" si="36"/>
        <v>0</v>
      </c>
      <c r="Y117" s="95">
        <v>4364000</v>
      </c>
      <c r="Z117" s="95">
        <v>9464000</v>
      </c>
      <c r="AA117" s="92">
        <f t="shared" si="37"/>
        <v>0.4611158072696534</v>
      </c>
      <c r="AB117" s="94">
        <v>3782095</v>
      </c>
      <c r="AC117" s="95">
        <v>1050000</v>
      </c>
      <c r="AD117" s="92">
        <f t="shared" si="38"/>
        <v>3.6019952380952382</v>
      </c>
      <c r="AE117" s="40">
        <v>3726021</v>
      </c>
      <c r="AF117" s="48">
        <v>19154210</v>
      </c>
      <c r="AG117" s="27">
        <f t="shared" si="39"/>
        <v>0.194527521625794</v>
      </c>
    </row>
    <row r="118" spans="1:33" s="12" customFormat="1" ht="12.75" customHeight="1">
      <c r="A118" s="24"/>
      <c r="B118" s="25" t="s">
        <v>291</v>
      </c>
      <c r="C118" s="26" t="s">
        <v>292</v>
      </c>
      <c r="D118" s="39">
        <v>12030</v>
      </c>
      <c r="E118" s="40">
        <v>53405</v>
      </c>
      <c r="F118" s="92">
        <f t="shared" si="30"/>
        <v>0.22525980713416346</v>
      </c>
      <c r="G118" s="93">
        <v>16378</v>
      </c>
      <c r="H118" s="94">
        <v>56034</v>
      </c>
      <c r="I118" s="92">
        <f t="shared" si="31"/>
        <v>0.29228682585573046</v>
      </c>
      <c r="J118" s="94">
        <v>16378</v>
      </c>
      <c r="K118" s="94">
        <v>56034</v>
      </c>
      <c r="L118" s="92">
        <f t="shared" si="32"/>
        <v>0.29228682585573046</v>
      </c>
      <c r="M118" s="94">
        <v>16378</v>
      </c>
      <c r="N118" s="94">
        <v>12030</v>
      </c>
      <c r="O118" s="92">
        <f t="shared" si="33"/>
        <v>1.3614297589359934</v>
      </c>
      <c r="P118" s="94">
        <v>3155</v>
      </c>
      <c r="Q118" s="94">
        <v>6484</v>
      </c>
      <c r="R118" s="92">
        <f t="shared" si="34"/>
        <v>0.4865823565700185</v>
      </c>
      <c r="S118" s="95">
        <v>0</v>
      </c>
      <c r="T118" s="96">
        <v>6484</v>
      </c>
      <c r="U118" s="92">
        <f t="shared" si="35"/>
        <v>0</v>
      </c>
      <c r="V118" s="95">
        <v>0</v>
      </c>
      <c r="W118" s="96">
        <v>18562</v>
      </c>
      <c r="X118" s="92">
        <f t="shared" si="36"/>
        <v>0</v>
      </c>
      <c r="Y118" s="95">
        <v>4804</v>
      </c>
      <c r="Z118" s="95">
        <v>6484</v>
      </c>
      <c r="AA118" s="92">
        <f t="shared" si="37"/>
        <v>0.7409006785934609</v>
      </c>
      <c r="AB118" s="94">
        <v>6142</v>
      </c>
      <c r="AC118" s="95">
        <v>341</v>
      </c>
      <c r="AD118" s="92">
        <v>0</v>
      </c>
      <c r="AE118" s="40">
        <v>5371</v>
      </c>
      <c r="AF118" s="48">
        <v>56034</v>
      </c>
      <c r="AG118" s="27">
        <f t="shared" si="39"/>
        <v>0.09585251811400221</v>
      </c>
    </row>
    <row r="119" spans="1:33" s="12" customFormat="1" ht="12.75" customHeight="1">
      <c r="A119" s="24"/>
      <c r="B119" s="25" t="s">
        <v>293</v>
      </c>
      <c r="C119" s="26" t="s">
        <v>294</v>
      </c>
      <c r="D119" s="39">
        <v>50606398</v>
      </c>
      <c r="E119" s="40">
        <v>71399315</v>
      </c>
      <c r="F119" s="92">
        <f t="shared" si="30"/>
        <v>0.7087798811515208</v>
      </c>
      <c r="G119" s="93">
        <v>21363011</v>
      </c>
      <c r="H119" s="94">
        <v>48327398</v>
      </c>
      <c r="I119" s="92">
        <f t="shared" si="31"/>
        <v>0.4420476144815411</v>
      </c>
      <c r="J119" s="94">
        <v>21363011</v>
      </c>
      <c r="K119" s="94">
        <v>48327398</v>
      </c>
      <c r="L119" s="92">
        <f t="shared" si="32"/>
        <v>0.4420476144815411</v>
      </c>
      <c r="M119" s="94">
        <v>21363011</v>
      </c>
      <c r="N119" s="94">
        <v>50606398</v>
      </c>
      <c r="O119" s="92">
        <f t="shared" si="33"/>
        <v>0.4221405166990941</v>
      </c>
      <c r="P119" s="94">
        <v>10023000</v>
      </c>
      <c r="Q119" s="94">
        <v>21336000</v>
      </c>
      <c r="R119" s="92">
        <f t="shared" si="34"/>
        <v>0.4697694038245219</v>
      </c>
      <c r="S119" s="95">
        <v>0</v>
      </c>
      <c r="T119" s="96">
        <v>21336000</v>
      </c>
      <c r="U119" s="92">
        <f t="shared" si="35"/>
        <v>0</v>
      </c>
      <c r="V119" s="95">
        <v>0</v>
      </c>
      <c r="W119" s="96">
        <v>44809000</v>
      </c>
      <c r="X119" s="92">
        <f t="shared" si="36"/>
        <v>0</v>
      </c>
      <c r="Y119" s="95">
        <v>9100000</v>
      </c>
      <c r="Z119" s="95">
        <v>21336000</v>
      </c>
      <c r="AA119" s="92">
        <f t="shared" si="37"/>
        <v>0.42650918635170604</v>
      </c>
      <c r="AB119" s="94">
        <v>7697933</v>
      </c>
      <c r="AC119" s="95">
        <v>4744000</v>
      </c>
      <c r="AD119" s="92">
        <f t="shared" si="38"/>
        <v>1.6226671585160202</v>
      </c>
      <c r="AE119" s="40">
        <v>28106026</v>
      </c>
      <c r="AF119" s="48">
        <v>48327398</v>
      </c>
      <c r="AG119" s="27">
        <f t="shared" si="39"/>
        <v>0.5815754036664668</v>
      </c>
    </row>
    <row r="120" spans="1:33" s="12" customFormat="1" ht="12.75" customHeight="1">
      <c r="A120" s="24"/>
      <c r="B120" s="25" t="s">
        <v>295</v>
      </c>
      <c r="C120" s="26" t="s">
        <v>296</v>
      </c>
      <c r="D120" s="39">
        <v>19404198</v>
      </c>
      <c r="E120" s="40">
        <v>52595131</v>
      </c>
      <c r="F120" s="92">
        <f t="shared" si="30"/>
        <v>0.36893525372148994</v>
      </c>
      <c r="G120" s="93">
        <v>14821987</v>
      </c>
      <c r="H120" s="94">
        <v>37460134</v>
      </c>
      <c r="I120" s="92">
        <f t="shared" si="31"/>
        <v>0.39567362465921774</v>
      </c>
      <c r="J120" s="94">
        <v>14821987</v>
      </c>
      <c r="K120" s="94">
        <v>37460134</v>
      </c>
      <c r="L120" s="92">
        <f t="shared" si="32"/>
        <v>0.39567362465921774</v>
      </c>
      <c r="M120" s="94">
        <v>14821987</v>
      </c>
      <c r="N120" s="94">
        <v>19404198</v>
      </c>
      <c r="O120" s="92">
        <f t="shared" si="33"/>
        <v>0.763854656605751</v>
      </c>
      <c r="P120" s="94">
        <v>0</v>
      </c>
      <c r="Q120" s="94">
        <v>0</v>
      </c>
      <c r="R120" s="92">
        <f t="shared" si="34"/>
        <v>0</v>
      </c>
      <c r="S120" s="95">
        <v>0</v>
      </c>
      <c r="T120" s="96">
        <v>0</v>
      </c>
      <c r="U120" s="92">
        <f t="shared" si="35"/>
        <v>0</v>
      </c>
      <c r="V120" s="95">
        <v>0</v>
      </c>
      <c r="W120" s="96">
        <v>38695717</v>
      </c>
      <c r="X120" s="92">
        <f t="shared" si="36"/>
        <v>0</v>
      </c>
      <c r="Y120" s="95">
        <v>4630000</v>
      </c>
      <c r="Z120" s="95">
        <v>15135000</v>
      </c>
      <c r="AA120" s="92">
        <f t="shared" si="37"/>
        <v>0.3059134456557648</v>
      </c>
      <c r="AB120" s="94">
        <v>10872456</v>
      </c>
      <c r="AC120" s="95">
        <v>207748</v>
      </c>
      <c r="AD120" s="92">
        <v>0</v>
      </c>
      <c r="AE120" s="40">
        <v>5195507</v>
      </c>
      <c r="AF120" s="48">
        <v>37460134</v>
      </c>
      <c r="AG120" s="27">
        <f t="shared" si="39"/>
        <v>0.13869429831724575</v>
      </c>
    </row>
    <row r="121" spans="1:33" s="12" customFormat="1" ht="12.75" customHeight="1">
      <c r="A121" s="24"/>
      <c r="B121" s="25" t="s">
        <v>75</v>
      </c>
      <c r="C121" s="26" t="s">
        <v>76</v>
      </c>
      <c r="D121" s="39">
        <v>1400810200</v>
      </c>
      <c r="E121" s="40">
        <v>1557757100</v>
      </c>
      <c r="F121" s="92">
        <f t="shared" si="30"/>
        <v>0.8992481562112604</v>
      </c>
      <c r="G121" s="93">
        <v>358971400</v>
      </c>
      <c r="H121" s="94">
        <v>1614488900</v>
      </c>
      <c r="I121" s="92">
        <f t="shared" si="31"/>
        <v>0.22234367792804274</v>
      </c>
      <c r="J121" s="94">
        <v>358971400</v>
      </c>
      <c r="K121" s="94">
        <v>928988900</v>
      </c>
      <c r="L121" s="92">
        <f t="shared" si="32"/>
        <v>0.38641086023740434</v>
      </c>
      <c r="M121" s="94">
        <v>358971400</v>
      </c>
      <c r="N121" s="94">
        <v>1400810200</v>
      </c>
      <c r="O121" s="92">
        <f t="shared" si="33"/>
        <v>0.25625984162593907</v>
      </c>
      <c r="P121" s="94">
        <v>158495900</v>
      </c>
      <c r="Q121" s="94">
        <v>234827400</v>
      </c>
      <c r="R121" s="92">
        <f t="shared" si="34"/>
        <v>0.6749463648620221</v>
      </c>
      <c r="S121" s="95">
        <v>119592000</v>
      </c>
      <c r="T121" s="96">
        <v>234827400</v>
      </c>
      <c r="U121" s="92">
        <f t="shared" si="35"/>
        <v>0.5092761747564382</v>
      </c>
      <c r="V121" s="95">
        <v>119592000</v>
      </c>
      <c r="W121" s="96">
        <v>2943712000</v>
      </c>
      <c r="X121" s="92">
        <f t="shared" si="36"/>
        <v>0.04062625691643748</v>
      </c>
      <c r="Y121" s="95">
        <v>197990800</v>
      </c>
      <c r="Z121" s="95">
        <v>234827400</v>
      </c>
      <c r="AA121" s="92">
        <f t="shared" si="37"/>
        <v>0.8431332970513662</v>
      </c>
      <c r="AB121" s="94">
        <v>98036000</v>
      </c>
      <c r="AC121" s="95">
        <v>1109807000</v>
      </c>
      <c r="AD121" s="92">
        <f t="shared" si="38"/>
        <v>0.08833608005716309</v>
      </c>
      <c r="AE121" s="40">
        <v>214799000</v>
      </c>
      <c r="AF121" s="48">
        <v>1614488900</v>
      </c>
      <c r="AG121" s="27">
        <f t="shared" si="39"/>
        <v>0.13304458147714734</v>
      </c>
    </row>
    <row r="122" spans="1:33" s="12" customFormat="1" ht="12.75" customHeight="1">
      <c r="A122" s="24"/>
      <c r="B122" s="25" t="s">
        <v>297</v>
      </c>
      <c r="C122" s="26" t="s">
        <v>298</v>
      </c>
      <c r="D122" s="39">
        <v>35632016</v>
      </c>
      <c r="E122" s="40">
        <v>55363016</v>
      </c>
      <c r="F122" s="92">
        <f t="shared" si="30"/>
        <v>0.6436068439624026</v>
      </c>
      <c r="G122" s="93">
        <v>8209416</v>
      </c>
      <c r="H122" s="94">
        <v>16956342</v>
      </c>
      <c r="I122" s="92">
        <f t="shared" si="31"/>
        <v>0.4841501781457345</v>
      </c>
      <c r="J122" s="94">
        <v>8209416</v>
      </c>
      <c r="K122" s="94">
        <v>16956342</v>
      </c>
      <c r="L122" s="92">
        <f t="shared" si="32"/>
        <v>0.4841501781457345</v>
      </c>
      <c r="M122" s="94">
        <v>8209416</v>
      </c>
      <c r="N122" s="94">
        <v>35632016</v>
      </c>
      <c r="O122" s="92">
        <f t="shared" si="33"/>
        <v>0.23039437341967964</v>
      </c>
      <c r="P122" s="94">
        <v>11000</v>
      </c>
      <c r="Q122" s="94">
        <v>5820639</v>
      </c>
      <c r="R122" s="92">
        <f t="shared" si="34"/>
        <v>0.0018898268729601682</v>
      </c>
      <c r="S122" s="95">
        <v>0</v>
      </c>
      <c r="T122" s="96">
        <v>5820639</v>
      </c>
      <c r="U122" s="92">
        <f t="shared" si="35"/>
        <v>0</v>
      </c>
      <c r="V122" s="95">
        <v>0</v>
      </c>
      <c r="W122" s="96">
        <v>11788684</v>
      </c>
      <c r="X122" s="92">
        <f t="shared" si="36"/>
        <v>0</v>
      </c>
      <c r="Y122" s="95">
        <v>11000</v>
      </c>
      <c r="Z122" s="95">
        <v>5831639</v>
      </c>
      <c r="AA122" s="92">
        <f t="shared" si="37"/>
        <v>0.0018862621640331303</v>
      </c>
      <c r="AB122" s="94">
        <v>792814</v>
      </c>
      <c r="AC122" s="95">
        <v>0</v>
      </c>
      <c r="AD122" s="92">
        <f t="shared" si="38"/>
        <v>0</v>
      </c>
      <c r="AE122" s="40">
        <v>2188755</v>
      </c>
      <c r="AF122" s="48">
        <v>16956342</v>
      </c>
      <c r="AG122" s="27">
        <f t="shared" si="39"/>
        <v>0.12908179134391132</v>
      </c>
    </row>
    <row r="123" spans="1:33" s="12" customFormat="1" ht="12.75" customHeight="1">
      <c r="A123" s="24"/>
      <c r="B123" s="25" t="s">
        <v>299</v>
      </c>
      <c r="C123" s="26" t="s">
        <v>300</v>
      </c>
      <c r="D123" s="39">
        <v>98516070</v>
      </c>
      <c r="E123" s="40">
        <v>153955490</v>
      </c>
      <c r="F123" s="92">
        <f t="shared" si="30"/>
        <v>0.6398996878903117</v>
      </c>
      <c r="G123" s="93">
        <v>51818290</v>
      </c>
      <c r="H123" s="94">
        <v>153743380</v>
      </c>
      <c r="I123" s="92">
        <f t="shared" si="31"/>
        <v>0.3370440405303955</v>
      </c>
      <c r="J123" s="94">
        <v>51818290</v>
      </c>
      <c r="K123" s="94">
        <v>129371820</v>
      </c>
      <c r="L123" s="92">
        <f t="shared" si="32"/>
        <v>0.4005376905109629</v>
      </c>
      <c r="M123" s="94">
        <v>51818290</v>
      </c>
      <c r="N123" s="94">
        <v>98516070</v>
      </c>
      <c r="O123" s="92">
        <f t="shared" si="33"/>
        <v>0.5259881966464963</v>
      </c>
      <c r="P123" s="94">
        <v>0</v>
      </c>
      <c r="Q123" s="94">
        <v>52641707</v>
      </c>
      <c r="R123" s="92">
        <f t="shared" si="34"/>
        <v>0</v>
      </c>
      <c r="S123" s="95">
        <v>0</v>
      </c>
      <c r="T123" s="96">
        <v>52641707</v>
      </c>
      <c r="U123" s="92">
        <f t="shared" si="35"/>
        <v>0</v>
      </c>
      <c r="V123" s="95">
        <v>0</v>
      </c>
      <c r="W123" s="96">
        <v>238224000</v>
      </c>
      <c r="X123" s="92">
        <f t="shared" si="36"/>
        <v>0</v>
      </c>
      <c r="Y123" s="95">
        <v>40368794</v>
      </c>
      <c r="Z123" s="95">
        <v>52641707</v>
      </c>
      <c r="AA123" s="92">
        <f t="shared" si="37"/>
        <v>0.76685951692258</v>
      </c>
      <c r="AB123" s="94">
        <v>15499000</v>
      </c>
      <c r="AC123" s="95">
        <v>46518830</v>
      </c>
      <c r="AD123" s="92">
        <f t="shared" si="38"/>
        <v>0.3331769092214916</v>
      </c>
      <c r="AE123" s="40">
        <v>12815000</v>
      </c>
      <c r="AF123" s="48">
        <v>153743380</v>
      </c>
      <c r="AG123" s="27">
        <f t="shared" si="39"/>
        <v>0.08335318242645634</v>
      </c>
    </row>
    <row r="124" spans="1:33" s="12" customFormat="1" ht="12.75" customHeight="1">
      <c r="A124" s="24"/>
      <c r="B124" s="25" t="s">
        <v>301</v>
      </c>
      <c r="C124" s="26" t="s">
        <v>302</v>
      </c>
      <c r="D124" s="39">
        <v>22423600</v>
      </c>
      <c r="E124" s="40">
        <v>40509900</v>
      </c>
      <c r="F124" s="92">
        <f t="shared" si="30"/>
        <v>0.5535338275335165</v>
      </c>
      <c r="G124" s="93">
        <v>13560000</v>
      </c>
      <c r="H124" s="94">
        <v>57036610</v>
      </c>
      <c r="I124" s="92">
        <f t="shared" si="31"/>
        <v>0.23774203971799868</v>
      </c>
      <c r="J124" s="94">
        <v>13560000</v>
      </c>
      <c r="K124" s="94">
        <v>48141610</v>
      </c>
      <c r="L124" s="92">
        <f t="shared" si="32"/>
        <v>0.2816690177166904</v>
      </c>
      <c r="M124" s="94">
        <v>13560000</v>
      </c>
      <c r="N124" s="94">
        <v>22423600</v>
      </c>
      <c r="O124" s="92">
        <f t="shared" si="33"/>
        <v>0.6047200271142903</v>
      </c>
      <c r="P124" s="94">
        <v>1601000</v>
      </c>
      <c r="Q124" s="94">
        <v>15663000</v>
      </c>
      <c r="R124" s="92">
        <f t="shared" si="34"/>
        <v>0.10221541211772968</v>
      </c>
      <c r="S124" s="95">
        <v>1000000</v>
      </c>
      <c r="T124" s="96">
        <v>15663000</v>
      </c>
      <c r="U124" s="92">
        <f t="shared" si="35"/>
        <v>0.06384472961757007</v>
      </c>
      <c r="V124" s="95">
        <v>1000000</v>
      </c>
      <c r="W124" s="96">
        <v>39000000</v>
      </c>
      <c r="X124" s="92">
        <f t="shared" si="36"/>
        <v>0.02564102564102564</v>
      </c>
      <c r="Y124" s="95">
        <v>5000000</v>
      </c>
      <c r="Z124" s="95">
        <v>15663000</v>
      </c>
      <c r="AA124" s="92">
        <f t="shared" si="37"/>
        <v>0.31922364808785036</v>
      </c>
      <c r="AB124" s="94">
        <v>2052000</v>
      </c>
      <c r="AC124" s="95">
        <v>11636000</v>
      </c>
      <c r="AD124" s="92">
        <f t="shared" si="38"/>
        <v>0.1763492609144036</v>
      </c>
      <c r="AE124" s="40">
        <v>7500000</v>
      </c>
      <c r="AF124" s="48">
        <v>57036610</v>
      </c>
      <c r="AG124" s="27">
        <f t="shared" si="39"/>
        <v>0.13149449099446828</v>
      </c>
    </row>
    <row r="125" spans="1:33" s="12" customFormat="1" ht="12.75" customHeight="1">
      <c r="A125" s="24"/>
      <c r="B125" s="25" t="s">
        <v>303</v>
      </c>
      <c r="C125" s="26" t="s">
        <v>304</v>
      </c>
      <c r="D125" s="39">
        <v>24431039</v>
      </c>
      <c r="E125" s="40">
        <v>63425039</v>
      </c>
      <c r="F125" s="92">
        <f t="shared" si="30"/>
        <v>0.3851954903803843</v>
      </c>
      <c r="G125" s="93">
        <v>15173139</v>
      </c>
      <c r="H125" s="94">
        <v>61834693</v>
      </c>
      <c r="I125" s="92">
        <f t="shared" si="31"/>
        <v>0.24538229695747013</v>
      </c>
      <c r="J125" s="94">
        <v>15173139</v>
      </c>
      <c r="K125" s="94">
        <v>56129241</v>
      </c>
      <c r="L125" s="92">
        <f t="shared" si="32"/>
        <v>0.2703250343256913</v>
      </c>
      <c r="M125" s="94">
        <v>15173139</v>
      </c>
      <c r="N125" s="94">
        <v>24431039</v>
      </c>
      <c r="O125" s="92">
        <f t="shared" si="33"/>
        <v>0.6210599148075528</v>
      </c>
      <c r="P125" s="94">
        <v>0</v>
      </c>
      <c r="Q125" s="94">
        <v>14872000</v>
      </c>
      <c r="R125" s="92">
        <f t="shared" si="34"/>
        <v>0</v>
      </c>
      <c r="S125" s="95">
        <v>0</v>
      </c>
      <c r="T125" s="96">
        <v>14872000</v>
      </c>
      <c r="U125" s="92">
        <f t="shared" si="35"/>
        <v>0</v>
      </c>
      <c r="V125" s="95">
        <v>0</v>
      </c>
      <c r="W125" s="96">
        <v>71425228</v>
      </c>
      <c r="X125" s="92">
        <f t="shared" si="36"/>
        <v>0</v>
      </c>
      <c r="Y125" s="95">
        <v>8269824</v>
      </c>
      <c r="Z125" s="95">
        <v>14872000</v>
      </c>
      <c r="AA125" s="92">
        <f t="shared" si="37"/>
        <v>0.556066702528241</v>
      </c>
      <c r="AB125" s="94">
        <v>2645929</v>
      </c>
      <c r="AC125" s="95">
        <v>14223</v>
      </c>
      <c r="AD125" s="92">
        <v>0</v>
      </c>
      <c r="AE125" s="40">
        <v>2341657</v>
      </c>
      <c r="AF125" s="48">
        <v>61834693</v>
      </c>
      <c r="AG125" s="27">
        <f t="shared" si="39"/>
        <v>0.0378696308882782</v>
      </c>
    </row>
    <row r="126" spans="1:33" s="12" customFormat="1" ht="12.75" customHeight="1">
      <c r="A126" s="24"/>
      <c r="B126" s="25" t="s">
        <v>305</v>
      </c>
      <c r="C126" s="26" t="s">
        <v>306</v>
      </c>
      <c r="D126" s="39">
        <v>42941000</v>
      </c>
      <c r="E126" s="40">
        <v>100935000</v>
      </c>
      <c r="F126" s="92">
        <f t="shared" si="30"/>
        <v>0.42543220884727795</v>
      </c>
      <c r="G126" s="93">
        <v>28237000</v>
      </c>
      <c r="H126" s="94">
        <v>91669000</v>
      </c>
      <c r="I126" s="92">
        <f t="shared" si="31"/>
        <v>0.30803215918140264</v>
      </c>
      <c r="J126" s="94">
        <v>28237000</v>
      </c>
      <c r="K126" s="94">
        <v>85594000</v>
      </c>
      <c r="L126" s="92">
        <f t="shared" si="32"/>
        <v>0.3298946187816903</v>
      </c>
      <c r="M126" s="94">
        <v>28237000</v>
      </c>
      <c r="N126" s="94">
        <v>42941000</v>
      </c>
      <c r="O126" s="92">
        <f t="shared" si="33"/>
        <v>0.6575766749726368</v>
      </c>
      <c r="P126" s="94">
        <v>1951000</v>
      </c>
      <c r="Q126" s="94">
        <v>80304000</v>
      </c>
      <c r="R126" s="92">
        <f t="shared" si="34"/>
        <v>0.024295178322374975</v>
      </c>
      <c r="S126" s="95">
        <v>0</v>
      </c>
      <c r="T126" s="96">
        <v>80304000</v>
      </c>
      <c r="U126" s="92">
        <f t="shared" si="35"/>
        <v>0</v>
      </c>
      <c r="V126" s="95">
        <v>0</v>
      </c>
      <c r="W126" s="96">
        <v>35000000</v>
      </c>
      <c r="X126" s="92">
        <f t="shared" si="36"/>
        <v>0</v>
      </c>
      <c r="Y126" s="95">
        <v>73617000</v>
      </c>
      <c r="Z126" s="95">
        <v>76402000</v>
      </c>
      <c r="AA126" s="92">
        <f t="shared" si="37"/>
        <v>0.9635480746577315</v>
      </c>
      <c r="AB126" s="94">
        <v>8000000</v>
      </c>
      <c r="AC126" s="95">
        <v>14094000</v>
      </c>
      <c r="AD126" s="92">
        <f t="shared" si="38"/>
        <v>0.5676174258549738</v>
      </c>
      <c r="AE126" s="40">
        <v>10000000</v>
      </c>
      <c r="AF126" s="48">
        <v>91669000</v>
      </c>
      <c r="AG126" s="27">
        <f t="shared" si="39"/>
        <v>0.10908813230208686</v>
      </c>
    </row>
    <row r="127" spans="1:33" s="12" customFormat="1" ht="12.75" customHeight="1">
      <c r="A127" s="24"/>
      <c r="B127" s="25" t="s">
        <v>307</v>
      </c>
      <c r="C127" s="26" t="s">
        <v>308</v>
      </c>
      <c r="D127" s="39">
        <v>620219814</v>
      </c>
      <c r="E127" s="40">
        <v>682162051</v>
      </c>
      <c r="F127" s="92">
        <f t="shared" si="30"/>
        <v>0.9091971813600637</v>
      </c>
      <c r="G127" s="93">
        <v>174005540</v>
      </c>
      <c r="H127" s="94">
        <v>682121466</v>
      </c>
      <c r="I127" s="92">
        <f t="shared" si="31"/>
        <v>0.2550946549452235</v>
      </c>
      <c r="J127" s="94">
        <v>174005540</v>
      </c>
      <c r="K127" s="94">
        <v>443621466</v>
      </c>
      <c r="L127" s="92">
        <f t="shared" si="32"/>
        <v>0.392238774126408</v>
      </c>
      <c r="M127" s="94">
        <v>174005540</v>
      </c>
      <c r="N127" s="94">
        <v>620219814</v>
      </c>
      <c r="O127" s="92">
        <f t="shared" si="33"/>
        <v>0.28055462929792824</v>
      </c>
      <c r="P127" s="94">
        <v>134428531</v>
      </c>
      <c r="Q127" s="94">
        <v>276071575</v>
      </c>
      <c r="R127" s="92">
        <f t="shared" si="34"/>
        <v>0.48693361857337175</v>
      </c>
      <c r="S127" s="95">
        <v>86161413</v>
      </c>
      <c r="T127" s="96">
        <v>276071575</v>
      </c>
      <c r="U127" s="92">
        <f t="shared" si="35"/>
        <v>0.3120980962998454</v>
      </c>
      <c r="V127" s="95">
        <v>86161413</v>
      </c>
      <c r="W127" s="96">
        <v>832428021</v>
      </c>
      <c r="X127" s="92">
        <f t="shared" si="36"/>
        <v>0.10350614206438397</v>
      </c>
      <c r="Y127" s="95">
        <v>244660206</v>
      </c>
      <c r="Z127" s="95">
        <v>276071575</v>
      </c>
      <c r="AA127" s="92">
        <f t="shared" si="37"/>
        <v>0.8862201985119258</v>
      </c>
      <c r="AB127" s="94">
        <v>89009438</v>
      </c>
      <c r="AC127" s="95">
        <v>357477546</v>
      </c>
      <c r="AD127" s="92">
        <f t="shared" si="38"/>
        <v>0.24899308780641569</v>
      </c>
      <c r="AE127" s="40">
        <v>85661302</v>
      </c>
      <c r="AF127" s="48">
        <v>682121466</v>
      </c>
      <c r="AG127" s="27">
        <f t="shared" si="39"/>
        <v>0.12558071585449856</v>
      </c>
    </row>
    <row r="128" spans="1:33" s="12" customFormat="1" ht="12.75" customHeight="1">
      <c r="A128" s="24"/>
      <c r="B128" s="25" t="s">
        <v>309</v>
      </c>
      <c r="C128" s="26" t="s">
        <v>310</v>
      </c>
      <c r="D128" s="39">
        <v>90589700</v>
      </c>
      <c r="E128" s="40">
        <v>90589700</v>
      </c>
      <c r="F128" s="92">
        <f t="shared" si="30"/>
        <v>1</v>
      </c>
      <c r="G128" s="93">
        <v>26820722</v>
      </c>
      <c r="H128" s="94">
        <v>90839697</v>
      </c>
      <c r="I128" s="92">
        <f t="shared" si="31"/>
        <v>0.295253318601448</v>
      </c>
      <c r="J128" s="94">
        <v>26820722</v>
      </c>
      <c r="K128" s="94">
        <v>90839697</v>
      </c>
      <c r="L128" s="92">
        <f t="shared" si="32"/>
        <v>0.295253318601448</v>
      </c>
      <c r="M128" s="94">
        <v>26820722</v>
      </c>
      <c r="N128" s="94">
        <v>90589700</v>
      </c>
      <c r="O128" s="92">
        <f t="shared" si="33"/>
        <v>0.2960681181193888</v>
      </c>
      <c r="P128" s="94">
        <v>0</v>
      </c>
      <c r="Q128" s="94">
        <v>24314108</v>
      </c>
      <c r="R128" s="92">
        <f t="shared" si="34"/>
        <v>0</v>
      </c>
      <c r="S128" s="95">
        <v>0</v>
      </c>
      <c r="T128" s="96">
        <v>24314108</v>
      </c>
      <c r="U128" s="92">
        <f t="shared" si="35"/>
        <v>0</v>
      </c>
      <c r="V128" s="95">
        <v>0</v>
      </c>
      <c r="W128" s="96">
        <v>83828500</v>
      </c>
      <c r="X128" s="92">
        <f t="shared" si="36"/>
        <v>0</v>
      </c>
      <c r="Y128" s="95">
        <v>1036108</v>
      </c>
      <c r="Z128" s="95">
        <v>42314108</v>
      </c>
      <c r="AA128" s="92">
        <f t="shared" si="37"/>
        <v>0.024486112291437174</v>
      </c>
      <c r="AB128" s="94">
        <v>541018</v>
      </c>
      <c r="AC128" s="95">
        <v>0</v>
      </c>
      <c r="AD128" s="92">
        <f t="shared" si="38"/>
        <v>0</v>
      </c>
      <c r="AE128" s="40">
        <v>1969206</v>
      </c>
      <c r="AF128" s="48">
        <v>90839697</v>
      </c>
      <c r="AG128" s="27">
        <f t="shared" si="39"/>
        <v>0.02167781339032868</v>
      </c>
    </row>
    <row r="129" spans="1:33" s="12" customFormat="1" ht="12.75" customHeight="1">
      <c r="A129" s="24"/>
      <c r="B129" s="25" t="s">
        <v>311</v>
      </c>
      <c r="C129" s="26" t="s">
        <v>312</v>
      </c>
      <c r="D129" s="39">
        <v>0</v>
      </c>
      <c r="E129" s="40">
        <v>0</v>
      </c>
      <c r="F129" s="92">
        <f t="shared" si="30"/>
        <v>0</v>
      </c>
      <c r="G129" s="93">
        <v>0</v>
      </c>
      <c r="H129" s="94">
        <v>0</v>
      </c>
      <c r="I129" s="92">
        <f t="shared" si="31"/>
        <v>0</v>
      </c>
      <c r="J129" s="94">
        <v>0</v>
      </c>
      <c r="K129" s="94">
        <v>0</v>
      </c>
      <c r="L129" s="92">
        <f t="shared" si="32"/>
        <v>0</v>
      </c>
      <c r="M129" s="94">
        <v>0</v>
      </c>
      <c r="N129" s="94">
        <v>0</v>
      </c>
      <c r="O129" s="92">
        <f t="shared" si="33"/>
        <v>0</v>
      </c>
      <c r="P129" s="94">
        <v>0</v>
      </c>
      <c r="Q129" s="94">
        <v>0</v>
      </c>
      <c r="R129" s="92">
        <f t="shared" si="34"/>
        <v>0</v>
      </c>
      <c r="S129" s="95">
        <v>0</v>
      </c>
      <c r="T129" s="96">
        <v>0</v>
      </c>
      <c r="U129" s="92">
        <f t="shared" si="35"/>
        <v>0</v>
      </c>
      <c r="V129" s="95">
        <v>0</v>
      </c>
      <c r="W129" s="96">
        <v>65073731</v>
      </c>
      <c r="X129" s="92">
        <f t="shared" si="36"/>
        <v>0</v>
      </c>
      <c r="Y129" s="95">
        <v>19036000</v>
      </c>
      <c r="Z129" s="95">
        <v>20343000</v>
      </c>
      <c r="AA129" s="92">
        <f t="shared" si="37"/>
        <v>0.9357518556751708</v>
      </c>
      <c r="AB129" s="94">
        <v>1986377</v>
      </c>
      <c r="AC129" s="95">
        <v>0</v>
      </c>
      <c r="AD129" s="92">
        <f t="shared" si="38"/>
        <v>0</v>
      </c>
      <c r="AE129" s="40">
        <v>6256834</v>
      </c>
      <c r="AF129" s="48">
        <v>0</v>
      </c>
      <c r="AG129" s="27">
        <f t="shared" si="39"/>
        <v>0</v>
      </c>
    </row>
    <row r="130" spans="1:33" s="12" customFormat="1" ht="12.75" customHeight="1">
      <c r="A130" s="24"/>
      <c r="B130" s="25" t="s">
        <v>313</v>
      </c>
      <c r="C130" s="26" t="s">
        <v>314</v>
      </c>
      <c r="D130" s="39">
        <v>69092143</v>
      </c>
      <c r="E130" s="40">
        <v>69092143</v>
      </c>
      <c r="F130" s="92">
        <f t="shared" si="30"/>
        <v>1</v>
      </c>
      <c r="G130" s="93">
        <v>13026635</v>
      </c>
      <c r="H130" s="94">
        <v>38148520</v>
      </c>
      <c r="I130" s="92">
        <f t="shared" si="31"/>
        <v>0.3414715695392639</v>
      </c>
      <c r="J130" s="94">
        <v>13026635</v>
      </c>
      <c r="K130" s="94">
        <v>38148520</v>
      </c>
      <c r="L130" s="92">
        <f t="shared" si="32"/>
        <v>0.3414715695392639</v>
      </c>
      <c r="M130" s="94">
        <v>13026635</v>
      </c>
      <c r="N130" s="94">
        <v>69092143</v>
      </c>
      <c r="O130" s="92">
        <f t="shared" si="33"/>
        <v>0.18854003413962714</v>
      </c>
      <c r="P130" s="94">
        <v>0</v>
      </c>
      <c r="Q130" s="94">
        <v>30894000</v>
      </c>
      <c r="R130" s="92">
        <f t="shared" si="34"/>
        <v>0</v>
      </c>
      <c r="S130" s="95">
        <v>0</v>
      </c>
      <c r="T130" s="96">
        <v>30894000</v>
      </c>
      <c r="U130" s="92">
        <f t="shared" si="35"/>
        <v>0</v>
      </c>
      <c r="V130" s="95">
        <v>0</v>
      </c>
      <c r="W130" s="96">
        <v>67082050</v>
      </c>
      <c r="X130" s="92">
        <f t="shared" si="36"/>
        <v>0</v>
      </c>
      <c r="Y130" s="95">
        <v>30894000</v>
      </c>
      <c r="Z130" s="95">
        <v>30894000</v>
      </c>
      <c r="AA130" s="92">
        <f t="shared" si="37"/>
        <v>1</v>
      </c>
      <c r="AB130" s="94">
        <v>1984391</v>
      </c>
      <c r="AC130" s="95">
        <v>240773</v>
      </c>
      <c r="AD130" s="92">
        <f t="shared" si="38"/>
        <v>8.241750528506103</v>
      </c>
      <c r="AE130" s="40">
        <v>1764027</v>
      </c>
      <c r="AF130" s="48">
        <v>38148520</v>
      </c>
      <c r="AG130" s="27">
        <f t="shared" si="39"/>
        <v>0.04624103372817609</v>
      </c>
    </row>
    <row r="131" spans="1:33" s="12" customFormat="1" ht="12.75" customHeight="1">
      <c r="A131" s="24"/>
      <c r="B131" s="25" t="s">
        <v>315</v>
      </c>
      <c r="C131" s="26" t="s">
        <v>316</v>
      </c>
      <c r="D131" s="39">
        <v>13005652</v>
      </c>
      <c r="E131" s="40">
        <v>25230092</v>
      </c>
      <c r="F131" s="92">
        <f t="shared" si="30"/>
        <v>0.5154817509187045</v>
      </c>
      <c r="G131" s="93">
        <v>9938284</v>
      </c>
      <c r="H131" s="94">
        <v>25046185</v>
      </c>
      <c r="I131" s="92">
        <f t="shared" si="31"/>
        <v>0.39679831479325095</v>
      </c>
      <c r="J131" s="94">
        <v>9938284</v>
      </c>
      <c r="K131" s="94">
        <v>25046185</v>
      </c>
      <c r="L131" s="92">
        <f t="shared" si="32"/>
        <v>0.39679831479325095</v>
      </c>
      <c r="M131" s="94">
        <v>9938284</v>
      </c>
      <c r="N131" s="94">
        <v>13005652</v>
      </c>
      <c r="O131" s="92">
        <f t="shared" si="33"/>
        <v>0.7641511552054445</v>
      </c>
      <c r="P131" s="94">
        <v>1138700</v>
      </c>
      <c r="Q131" s="94">
        <v>15196600</v>
      </c>
      <c r="R131" s="92">
        <f t="shared" si="34"/>
        <v>0.07493123461826988</v>
      </c>
      <c r="S131" s="95">
        <v>0</v>
      </c>
      <c r="T131" s="96">
        <v>15196600</v>
      </c>
      <c r="U131" s="92">
        <f t="shared" si="35"/>
        <v>0</v>
      </c>
      <c r="V131" s="95">
        <v>0</v>
      </c>
      <c r="W131" s="96">
        <v>72378667</v>
      </c>
      <c r="X131" s="92">
        <f t="shared" si="36"/>
        <v>0</v>
      </c>
      <c r="Y131" s="95">
        <v>9268000</v>
      </c>
      <c r="Z131" s="95">
        <v>15196600</v>
      </c>
      <c r="AA131" s="92">
        <f t="shared" si="37"/>
        <v>0.6098732611241988</v>
      </c>
      <c r="AB131" s="94">
        <v>1428000</v>
      </c>
      <c r="AC131" s="95">
        <v>1816101</v>
      </c>
      <c r="AD131" s="92">
        <f t="shared" si="38"/>
        <v>0.7862998808986945</v>
      </c>
      <c r="AE131" s="40">
        <v>6981000</v>
      </c>
      <c r="AF131" s="48">
        <v>25046185</v>
      </c>
      <c r="AG131" s="27">
        <f t="shared" si="39"/>
        <v>0.2787250832811464</v>
      </c>
    </row>
    <row r="132" spans="1:33" s="12" customFormat="1" ht="12.75" customHeight="1">
      <c r="A132" s="24"/>
      <c r="B132" s="25" t="s">
        <v>317</v>
      </c>
      <c r="C132" s="26" t="s">
        <v>318</v>
      </c>
      <c r="D132" s="39">
        <v>254917369</v>
      </c>
      <c r="E132" s="40">
        <v>298420369</v>
      </c>
      <c r="F132" s="92">
        <f aca="true" t="shared" si="40" ref="F132:F163">IF($E132=0,0,$N132/$E132)</f>
        <v>0.8542224173712485</v>
      </c>
      <c r="G132" s="93">
        <v>56580462</v>
      </c>
      <c r="H132" s="94">
        <v>296719489</v>
      </c>
      <c r="I132" s="92">
        <f aca="true" t="shared" si="41" ref="I132:I163">IF($AF132=0,0,$M132/$AF132)</f>
        <v>0.1906867061233042</v>
      </c>
      <c r="J132" s="94">
        <v>56580462</v>
      </c>
      <c r="K132" s="94">
        <v>252969489</v>
      </c>
      <c r="L132" s="92">
        <f aca="true" t="shared" si="42" ref="L132:L163">IF($K132=0,0,$M132/$K132)</f>
        <v>0.22366516303474052</v>
      </c>
      <c r="M132" s="94">
        <v>56580462</v>
      </c>
      <c r="N132" s="94">
        <v>254917369</v>
      </c>
      <c r="O132" s="92">
        <f aca="true" t="shared" si="43" ref="O132:O163">IF($N132=0,0,$M132/$N132)</f>
        <v>0.22195608805298786</v>
      </c>
      <c r="P132" s="94">
        <v>45565000</v>
      </c>
      <c r="Q132" s="94">
        <v>100355000</v>
      </c>
      <c r="R132" s="92">
        <f aca="true" t="shared" si="44" ref="R132:R163">IF($T132=0,0,$P132/$T132)</f>
        <v>0.4540381645159683</v>
      </c>
      <c r="S132" s="95">
        <v>0</v>
      </c>
      <c r="T132" s="96">
        <v>100355000</v>
      </c>
      <c r="U132" s="92">
        <f aca="true" t="shared" si="45" ref="U132:U163">IF($T132=0,0,$V132/$T132)</f>
        <v>0</v>
      </c>
      <c r="V132" s="95">
        <v>0</v>
      </c>
      <c r="W132" s="96">
        <v>125584000</v>
      </c>
      <c r="X132" s="92">
        <f aca="true" t="shared" si="46" ref="X132:X163">IF($W132=0,0,$V132/$W132)</f>
        <v>0</v>
      </c>
      <c r="Y132" s="95">
        <v>93003000</v>
      </c>
      <c r="Z132" s="95">
        <v>100355000</v>
      </c>
      <c r="AA132" s="92">
        <f aca="true" t="shared" si="47" ref="AA132:AA163">IF($Z132=0,0,$Y132/$Z132)</f>
        <v>0.9267400727417667</v>
      </c>
      <c r="AB132" s="94">
        <v>23585000</v>
      </c>
      <c r="AC132" s="95">
        <v>89937424</v>
      </c>
      <c r="AD132" s="92">
        <f aca="true" t="shared" si="48" ref="AD132:AD163">IF($AC132=0,0,$AB132/$AC132)</f>
        <v>0.2622378866443851</v>
      </c>
      <c r="AE132" s="40">
        <v>19269000</v>
      </c>
      <c r="AF132" s="48">
        <v>296719489</v>
      </c>
      <c r="AG132" s="27">
        <f aca="true" t="shared" si="49" ref="AG132:AG163">IF($AF132=0,0,$AE132/$AF132)</f>
        <v>0.0649401226220095</v>
      </c>
    </row>
    <row r="133" spans="1:33" s="12" customFormat="1" ht="12.75" customHeight="1">
      <c r="A133" s="24"/>
      <c r="B133" s="25" t="s">
        <v>319</v>
      </c>
      <c r="C133" s="26" t="s">
        <v>320</v>
      </c>
      <c r="D133" s="39">
        <v>37351566</v>
      </c>
      <c r="E133" s="40">
        <v>75531643</v>
      </c>
      <c r="F133" s="92">
        <f t="shared" si="40"/>
        <v>0.4945154708206202</v>
      </c>
      <c r="G133" s="93">
        <v>18093498</v>
      </c>
      <c r="H133" s="94">
        <v>71990383</v>
      </c>
      <c r="I133" s="92">
        <f t="shared" si="41"/>
        <v>0.25133215362946465</v>
      </c>
      <c r="J133" s="94">
        <v>18093498</v>
      </c>
      <c r="K133" s="94">
        <v>71990383</v>
      </c>
      <c r="L133" s="92">
        <f t="shared" si="42"/>
        <v>0.25133215362946465</v>
      </c>
      <c r="M133" s="94">
        <v>18093498</v>
      </c>
      <c r="N133" s="94">
        <v>37351566</v>
      </c>
      <c r="O133" s="92">
        <f t="shared" si="43"/>
        <v>0.4844106937845658</v>
      </c>
      <c r="P133" s="94">
        <v>5493620</v>
      </c>
      <c r="Q133" s="94">
        <v>24015000</v>
      </c>
      <c r="R133" s="92">
        <f t="shared" si="44"/>
        <v>0.22875785967103893</v>
      </c>
      <c r="S133" s="95">
        <v>0</v>
      </c>
      <c r="T133" s="96">
        <v>24015000</v>
      </c>
      <c r="U133" s="92">
        <f t="shared" si="45"/>
        <v>0</v>
      </c>
      <c r="V133" s="95">
        <v>0</v>
      </c>
      <c r="W133" s="96">
        <v>48520747</v>
      </c>
      <c r="X133" s="92">
        <f t="shared" si="46"/>
        <v>0</v>
      </c>
      <c r="Y133" s="95">
        <v>8001000</v>
      </c>
      <c r="Z133" s="95">
        <v>24015000</v>
      </c>
      <c r="AA133" s="92">
        <f t="shared" si="47"/>
        <v>0.33316677076826984</v>
      </c>
      <c r="AB133" s="94">
        <v>3237544</v>
      </c>
      <c r="AC133" s="95">
        <v>1082933</v>
      </c>
      <c r="AD133" s="92">
        <f t="shared" si="48"/>
        <v>2.98960692859115</v>
      </c>
      <c r="AE133" s="40">
        <v>3223771</v>
      </c>
      <c r="AF133" s="48">
        <v>71990383</v>
      </c>
      <c r="AG133" s="27">
        <f t="shared" si="49"/>
        <v>0.04478057853921961</v>
      </c>
    </row>
    <row r="134" spans="1:33" s="12" customFormat="1" ht="12.75" customHeight="1">
      <c r="A134" s="24"/>
      <c r="B134" s="25" t="s">
        <v>321</v>
      </c>
      <c r="C134" s="26" t="s">
        <v>322</v>
      </c>
      <c r="D134" s="39">
        <v>70486000</v>
      </c>
      <c r="E134" s="40">
        <v>132396997</v>
      </c>
      <c r="F134" s="92">
        <f t="shared" si="40"/>
        <v>0.5323836763457709</v>
      </c>
      <c r="G134" s="93">
        <v>23880252</v>
      </c>
      <c r="H134" s="94">
        <v>85131002</v>
      </c>
      <c r="I134" s="92">
        <f t="shared" si="41"/>
        <v>0.2805118163650887</v>
      </c>
      <c r="J134" s="94">
        <v>23880252</v>
      </c>
      <c r="K134" s="94">
        <v>85131002</v>
      </c>
      <c r="L134" s="92">
        <f t="shared" si="42"/>
        <v>0.2805118163650887</v>
      </c>
      <c r="M134" s="94">
        <v>23880252</v>
      </c>
      <c r="N134" s="94">
        <v>70486000</v>
      </c>
      <c r="O134" s="92">
        <f t="shared" si="43"/>
        <v>0.3387942570155776</v>
      </c>
      <c r="P134" s="94">
        <v>0</v>
      </c>
      <c r="Q134" s="94">
        <v>0</v>
      </c>
      <c r="R134" s="92">
        <f t="shared" si="44"/>
        <v>0</v>
      </c>
      <c r="S134" s="95">
        <v>0</v>
      </c>
      <c r="T134" s="96">
        <v>0</v>
      </c>
      <c r="U134" s="92">
        <f t="shared" si="45"/>
        <v>0</v>
      </c>
      <c r="V134" s="95">
        <v>0</v>
      </c>
      <c r="W134" s="96">
        <v>57658744</v>
      </c>
      <c r="X134" s="92">
        <f t="shared" si="46"/>
        <v>0</v>
      </c>
      <c r="Y134" s="95">
        <v>24981617</v>
      </c>
      <c r="Z134" s="95">
        <v>31678517</v>
      </c>
      <c r="AA134" s="92">
        <f t="shared" si="47"/>
        <v>0.7885980584255254</v>
      </c>
      <c r="AB134" s="94">
        <v>1709266</v>
      </c>
      <c r="AC134" s="95">
        <v>600000</v>
      </c>
      <c r="AD134" s="92">
        <f t="shared" si="48"/>
        <v>2.8487766666666667</v>
      </c>
      <c r="AE134" s="40">
        <v>31319311</v>
      </c>
      <c r="AF134" s="48">
        <v>85131002</v>
      </c>
      <c r="AG134" s="27">
        <f t="shared" si="49"/>
        <v>0.367895481836335</v>
      </c>
    </row>
    <row r="135" spans="1:33" s="12" customFormat="1" ht="12.75" customHeight="1">
      <c r="A135" s="24"/>
      <c r="B135" s="25" t="s">
        <v>323</v>
      </c>
      <c r="C135" s="26" t="s">
        <v>324</v>
      </c>
      <c r="D135" s="39">
        <v>87048000</v>
      </c>
      <c r="E135" s="40">
        <v>197545000</v>
      </c>
      <c r="F135" s="92">
        <f t="shared" si="40"/>
        <v>0.44064896605836645</v>
      </c>
      <c r="G135" s="93">
        <v>66829014</v>
      </c>
      <c r="H135" s="94">
        <v>135271001</v>
      </c>
      <c r="I135" s="92">
        <f t="shared" si="41"/>
        <v>0.49403799414480565</v>
      </c>
      <c r="J135" s="94">
        <v>66829014</v>
      </c>
      <c r="K135" s="94">
        <v>135271001</v>
      </c>
      <c r="L135" s="92">
        <f t="shared" si="42"/>
        <v>0.49403799414480565</v>
      </c>
      <c r="M135" s="94">
        <v>66829014</v>
      </c>
      <c r="N135" s="94">
        <v>87048000</v>
      </c>
      <c r="O135" s="92">
        <f t="shared" si="43"/>
        <v>0.7677260132340777</v>
      </c>
      <c r="P135" s="94">
        <v>0</v>
      </c>
      <c r="Q135" s="94">
        <v>68326000</v>
      </c>
      <c r="R135" s="92">
        <f t="shared" si="44"/>
        <v>0</v>
      </c>
      <c r="S135" s="95">
        <v>0</v>
      </c>
      <c r="T135" s="96">
        <v>68326000</v>
      </c>
      <c r="U135" s="92">
        <f t="shared" si="45"/>
        <v>0</v>
      </c>
      <c r="V135" s="95">
        <v>0</v>
      </c>
      <c r="W135" s="96">
        <v>257629000</v>
      </c>
      <c r="X135" s="92">
        <f t="shared" si="46"/>
        <v>0</v>
      </c>
      <c r="Y135" s="95">
        <v>37098000</v>
      </c>
      <c r="Z135" s="95">
        <v>68326000</v>
      </c>
      <c r="AA135" s="92">
        <f t="shared" si="47"/>
        <v>0.5429558294060826</v>
      </c>
      <c r="AB135" s="94">
        <v>6542000</v>
      </c>
      <c r="AC135" s="95">
        <v>23532000</v>
      </c>
      <c r="AD135" s="92">
        <f t="shared" si="48"/>
        <v>0.27800441951385346</v>
      </c>
      <c r="AE135" s="40">
        <v>1129000</v>
      </c>
      <c r="AF135" s="48">
        <v>135271001</v>
      </c>
      <c r="AG135" s="27">
        <f t="shared" si="49"/>
        <v>0.00834620866005124</v>
      </c>
    </row>
    <row r="136" spans="1:33" s="12" customFormat="1" ht="12.75" customHeight="1">
      <c r="A136" s="24"/>
      <c r="B136" s="25" t="s">
        <v>325</v>
      </c>
      <c r="C136" s="26" t="s">
        <v>326</v>
      </c>
      <c r="D136" s="39">
        <v>79718273</v>
      </c>
      <c r="E136" s="40">
        <v>196721324</v>
      </c>
      <c r="F136" s="92">
        <f t="shared" si="40"/>
        <v>0.40523452861673503</v>
      </c>
      <c r="G136" s="93">
        <v>41682010</v>
      </c>
      <c r="H136" s="94">
        <v>135641628</v>
      </c>
      <c r="I136" s="92">
        <f t="shared" si="41"/>
        <v>0.3072951173956715</v>
      </c>
      <c r="J136" s="94">
        <v>41682010</v>
      </c>
      <c r="K136" s="94">
        <v>121385198</v>
      </c>
      <c r="L136" s="92">
        <f t="shared" si="42"/>
        <v>0.34338626691534496</v>
      </c>
      <c r="M136" s="94">
        <v>41682010</v>
      </c>
      <c r="N136" s="94">
        <v>79718273</v>
      </c>
      <c r="O136" s="92">
        <f t="shared" si="43"/>
        <v>0.5228664449366583</v>
      </c>
      <c r="P136" s="94">
        <v>36943498</v>
      </c>
      <c r="Q136" s="94">
        <v>71181174</v>
      </c>
      <c r="R136" s="92">
        <f t="shared" si="44"/>
        <v>0.5190065845219131</v>
      </c>
      <c r="S136" s="95">
        <v>0</v>
      </c>
      <c r="T136" s="96">
        <v>71181174</v>
      </c>
      <c r="U136" s="92">
        <f t="shared" si="45"/>
        <v>0</v>
      </c>
      <c r="V136" s="95">
        <v>0</v>
      </c>
      <c r="W136" s="96">
        <v>21099</v>
      </c>
      <c r="X136" s="92">
        <f t="shared" si="46"/>
        <v>0</v>
      </c>
      <c r="Y136" s="95">
        <v>33767700</v>
      </c>
      <c r="Z136" s="95">
        <v>71181174</v>
      </c>
      <c r="AA136" s="92">
        <f t="shared" si="47"/>
        <v>0.4743908831849275</v>
      </c>
      <c r="AB136" s="94">
        <v>20775</v>
      </c>
      <c r="AC136" s="95">
        <v>19182897</v>
      </c>
      <c r="AD136" s="92">
        <f t="shared" si="48"/>
        <v>0.0010829959624972182</v>
      </c>
      <c r="AE136" s="40">
        <v>9999</v>
      </c>
      <c r="AF136" s="48">
        <v>135641628</v>
      </c>
      <c r="AG136" s="27">
        <f t="shared" si="49"/>
        <v>7.371630779895977E-05</v>
      </c>
    </row>
    <row r="137" spans="1:33" s="12" customFormat="1" ht="12.75" customHeight="1">
      <c r="A137" s="24"/>
      <c r="B137" s="25" t="s">
        <v>327</v>
      </c>
      <c r="C137" s="26" t="s">
        <v>328</v>
      </c>
      <c r="D137" s="39">
        <v>449839557</v>
      </c>
      <c r="E137" s="40">
        <v>652506557</v>
      </c>
      <c r="F137" s="92">
        <f t="shared" si="40"/>
        <v>0.6894023549253008</v>
      </c>
      <c r="G137" s="93">
        <v>162676696</v>
      </c>
      <c r="H137" s="94">
        <v>583503722</v>
      </c>
      <c r="I137" s="92">
        <f t="shared" si="41"/>
        <v>0.27879290202710993</v>
      </c>
      <c r="J137" s="94">
        <v>162676696</v>
      </c>
      <c r="K137" s="94">
        <v>410843618</v>
      </c>
      <c r="L137" s="92">
        <f t="shared" si="42"/>
        <v>0.39595770476347036</v>
      </c>
      <c r="M137" s="94">
        <v>162676696</v>
      </c>
      <c r="N137" s="94">
        <v>449839557</v>
      </c>
      <c r="O137" s="92">
        <f t="shared" si="43"/>
        <v>0.3616327054136771</v>
      </c>
      <c r="P137" s="94">
        <v>62656000</v>
      </c>
      <c r="Q137" s="94">
        <v>124553000</v>
      </c>
      <c r="R137" s="92">
        <f t="shared" si="44"/>
        <v>0.5030468956990197</v>
      </c>
      <c r="S137" s="95">
        <v>47656000</v>
      </c>
      <c r="T137" s="96">
        <v>124553000</v>
      </c>
      <c r="U137" s="92">
        <f t="shared" si="45"/>
        <v>0.38261623565871555</v>
      </c>
      <c r="V137" s="95">
        <v>47656000</v>
      </c>
      <c r="W137" s="96">
        <v>443738955</v>
      </c>
      <c r="X137" s="92">
        <f t="shared" si="46"/>
        <v>0.10739647593031358</v>
      </c>
      <c r="Y137" s="95">
        <v>96177000</v>
      </c>
      <c r="Z137" s="95">
        <v>124553000</v>
      </c>
      <c r="AA137" s="92">
        <f t="shared" si="47"/>
        <v>0.772177306046422</v>
      </c>
      <c r="AB137" s="94">
        <v>47825360</v>
      </c>
      <c r="AC137" s="95">
        <v>305758974</v>
      </c>
      <c r="AD137" s="92">
        <f t="shared" si="48"/>
        <v>0.15641522920599543</v>
      </c>
      <c r="AE137" s="40">
        <v>42625000</v>
      </c>
      <c r="AF137" s="48">
        <v>583503722</v>
      </c>
      <c r="AG137" s="27">
        <f t="shared" si="49"/>
        <v>0.07305009101552912</v>
      </c>
    </row>
    <row r="138" spans="1:33" s="12" customFormat="1" ht="12.75" customHeight="1">
      <c r="A138" s="24"/>
      <c r="B138" s="25" t="s">
        <v>329</v>
      </c>
      <c r="C138" s="26" t="s">
        <v>330</v>
      </c>
      <c r="D138" s="39">
        <v>286481000</v>
      </c>
      <c r="E138" s="40">
        <v>339033000</v>
      </c>
      <c r="F138" s="92">
        <f t="shared" si="40"/>
        <v>0.8449944400692558</v>
      </c>
      <c r="G138" s="93">
        <v>82692000</v>
      </c>
      <c r="H138" s="94">
        <v>339033000</v>
      </c>
      <c r="I138" s="92">
        <f t="shared" si="41"/>
        <v>0.24390546053039086</v>
      </c>
      <c r="J138" s="94">
        <v>82692000</v>
      </c>
      <c r="K138" s="94">
        <v>265858000</v>
      </c>
      <c r="L138" s="92">
        <f t="shared" si="42"/>
        <v>0.3110382234124984</v>
      </c>
      <c r="M138" s="94">
        <v>82692000</v>
      </c>
      <c r="N138" s="94">
        <v>286481000</v>
      </c>
      <c r="O138" s="92">
        <f t="shared" si="43"/>
        <v>0.2886474146627525</v>
      </c>
      <c r="P138" s="94">
        <v>38050000</v>
      </c>
      <c r="Q138" s="94">
        <v>80496000</v>
      </c>
      <c r="R138" s="92">
        <f t="shared" si="44"/>
        <v>0.472694295368714</v>
      </c>
      <c r="S138" s="95">
        <v>0</v>
      </c>
      <c r="T138" s="96">
        <v>80496000</v>
      </c>
      <c r="U138" s="92">
        <f t="shared" si="45"/>
        <v>0</v>
      </c>
      <c r="V138" s="95">
        <v>0</v>
      </c>
      <c r="W138" s="96">
        <v>980900600</v>
      </c>
      <c r="X138" s="92">
        <f t="shared" si="46"/>
        <v>0</v>
      </c>
      <c r="Y138" s="95">
        <v>24817000</v>
      </c>
      <c r="Z138" s="95">
        <v>80496000</v>
      </c>
      <c r="AA138" s="92">
        <f t="shared" si="47"/>
        <v>0.3083010335917313</v>
      </c>
      <c r="AB138" s="94">
        <v>121767556</v>
      </c>
      <c r="AC138" s="95">
        <v>152655000</v>
      </c>
      <c r="AD138" s="92">
        <f t="shared" si="48"/>
        <v>0.7976650355376502</v>
      </c>
      <c r="AE138" s="40">
        <v>152354667</v>
      </c>
      <c r="AF138" s="48">
        <v>339033000</v>
      </c>
      <c r="AG138" s="27">
        <f t="shared" si="49"/>
        <v>0.44938005149941157</v>
      </c>
    </row>
    <row r="139" spans="1:33" s="12" customFormat="1" ht="12.75" customHeight="1">
      <c r="A139" s="24"/>
      <c r="B139" s="25" t="s">
        <v>331</v>
      </c>
      <c r="C139" s="26" t="s">
        <v>332</v>
      </c>
      <c r="D139" s="39">
        <v>40268995</v>
      </c>
      <c r="E139" s="40">
        <v>85091995</v>
      </c>
      <c r="F139" s="92">
        <f t="shared" si="40"/>
        <v>0.4732406967306384</v>
      </c>
      <c r="G139" s="93">
        <v>27963247</v>
      </c>
      <c r="H139" s="94">
        <v>59676887</v>
      </c>
      <c r="I139" s="92">
        <f t="shared" si="41"/>
        <v>0.46857750807276527</v>
      </c>
      <c r="J139" s="94">
        <v>27963247</v>
      </c>
      <c r="K139" s="94">
        <v>56652887</v>
      </c>
      <c r="L139" s="92">
        <f t="shared" si="42"/>
        <v>0.49358909105550086</v>
      </c>
      <c r="M139" s="94">
        <v>27963247</v>
      </c>
      <c r="N139" s="94">
        <v>40268995</v>
      </c>
      <c r="O139" s="92">
        <f t="shared" si="43"/>
        <v>0.6944113455029111</v>
      </c>
      <c r="P139" s="94">
        <v>0</v>
      </c>
      <c r="Q139" s="94">
        <v>25415109</v>
      </c>
      <c r="R139" s="92">
        <f t="shared" si="44"/>
        <v>0</v>
      </c>
      <c r="S139" s="95">
        <v>0</v>
      </c>
      <c r="T139" s="96">
        <v>25415109</v>
      </c>
      <c r="U139" s="92">
        <f t="shared" si="45"/>
        <v>0</v>
      </c>
      <c r="V139" s="95">
        <v>0</v>
      </c>
      <c r="W139" s="96">
        <v>0</v>
      </c>
      <c r="X139" s="92">
        <f t="shared" si="46"/>
        <v>0</v>
      </c>
      <c r="Y139" s="95">
        <v>19856732</v>
      </c>
      <c r="Z139" s="95">
        <v>25415109</v>
      </c>
      <c r="AA139" s="92">
        <f t="shared" si="47"/>
        <v>0.7812963540703288</v>
      </c>
      <c r="AB139" s="94">
        <v>0</v>
      </c>
      <c r="AC139" s="95">
        <v>4784034</v>
      </c>
      <c r="AD139" s="92">
        <f t="shared" si="48"/>
        <v>0</v>
      </c>
      <c r="AE139" s="40">
        <v>0</v>
      </c>
      <c r="AF139" s="48">
        <v>59676887</v>
      </c>
      <c r="AG139" s="27">
        <f t="shared" si="49"/>
        <v>0</v>
      </c>
    </row>
    <row r="140" spans="1:33" s="12" customFormat="1" ht="12.75" customHeight="1">
      <c r="A140" s="24"/>
      <c r="B140" s="25" t="s">
        <v>333</v>
      </c>
      <c r="C140" s="26" t="s">
        <v>334</v>
      </c>
      <c r="D140" s="39">
        <v>97055467</v>
      </c>
      <c r="E140" s="40">
        <v>134951467</v>
      </c>
      <c r="F140" s="92">
        <f t="shared" si="40"/>
        <v>0.7191879359118045</v>
      </c>
      <c r="G140" s="93">
        <v>38672624</v>
      </c>
      <c r="H140" s="94">
        <v>139419281</v>
      </c>
      <c r="I140" s="92">
        <f t="shared" si="41"/>
        <v>0.2773836138202434</v>
      </c>
      <c r="J140" s="94">
        <v>38672624</v>
      </c>
      <c r="K140" s="94">
        <v>115384281</v>
      </c>
      <c r="L140" s="92">
        <f t="shared" si="42"/>
        <v>0.33516371263777256</v>
      </c>
      <c r="M140" s="94">
        <v>38672624</v>
      </c>
      <c r="N140" s="94">
        <v>97055467</v>
      </c>
      <c r="O140" s="92">
        <f t="shared" si="43"/>
        <v>0.39845899664776224</v>
      </c>
      <c r="P140" s="94">
        <v>7300000</v>
      </c>
      <c r="Q140" s="94">
        <v>17310000</v>
      </c>
      <c r="R140" s="92">
        <f t="shared" si="44"/>
        <v>0.4217215482380127</v>
      </c>
      <c r="S140" s="95">
        <v>0</v>
      </c>
      <c r="T140" s="96">
        <v>17310000</v>
      </c>
      <c r="U140" s="92">
        <f t="shared" si="45"/>
        <v>0</v>
      </c>
      <c r="V140" s="95">
        <v>0</v>
      </c>
      <c r="W140" s="96">
        <v>20010</v>
      </c>
      <c r="X140" s="92">
        <f t="shared" si="46"/>
        <v>0</v>
      </c>
      <c r="Y140" s="95">
        <v>7300000</v>
      </c>
      <c r="Z140" s="95">
        <v>17310000</v>
      </c>
      <c r="AA140" s="92">
        <f t="shared" si="47"/>
        <v>0.4217215482380127</v>
      </c>
      <c r="AB140" s="94">
        <v>766</v>
      </c>
      <c r="AC140" s="95">
        <v>53009382</v>
      </c>
      <c r="AD140" s="92">
        <f t="shared" si="48"/>
        <v>1.445027221785004E-05</v>
      </c>
      <c r="AE140" s="40">
        <v>38492</v>
      </c>
      <c r="AF140" s="48">
        <v>139419281</v>
      </c>
      <c r="AG140" s="27">
        <f t="shared" si="49"/>
        <v>0.0002760880684788498</v>
      </c>
    </row>
    <row r="141" spans="1:33" s="12" customFormat="1" ht="12.75" customHeight="1">
      <c r="A141" s="24"/>
      <c r="B141" s="25" t="s">
        <v>335</v>
      </c>
      <c r="C141" s="26" t="s">
        <v>336</v>
      </c>
      <c r="D141" s="39">
        <v>28232</v>
      </c>
      <c r="E141" s="40">
        <v>79346</v>
      </c>
      <c r="F141" s="92">
        <f t="shared" si="40"/>
        <v>0.3558087364202354</v>
      </c>
      <c r="G141" s="93">
        <v>39865</v>
      </c>
      <c r="H141" s="94">
        <v>69592</v>
      </c>
      <c r="I141" s="92">
        <f t="shared" si="41"/>
        <v>0.5728388320496609</v>
      </c>
      <c r="J141" s="94">
        <v>39865</v>
      </c>
      <c r="K141" s="94">
        <v>67452</v>
      </c>
      <c r="L141" s="92">
        <f t="shared" si="42"/>
        <v>0.5910128684101287</v>
      </c>
      <c r="M141" s="94">
        <v>39865</v>
      </c>
      <c r="N141" s="94">
        <v>28232</v>
      </c>
      <c r="O141" s="92">
        <f t="shared" si="43"/>
        <v>1.412050155851516</v>
      </c>
      <c r="P141" s="94">
        <v>395</v>
      </c>
      <c r="Q141" s="94">
        <v>13431</v>
      </c>
      <c r="R141" s="92">
        <f t="shared" si="44"/>
        <v>0.029409574864120318</v>
      </c>
      <c r="S141" s="95">
        <v>0</v>
      </c>
      <c r="T141" s="96">
        <v>13431</v>
      </c>
      <c r="U141" s="92">
        <f t="shared" si="45"/>
        <v>0</v>
      </c>
      <c r="V141" s="95">
        <v>0</v>
      </c>
      <c r="W141" s="96">
        <v>0</v>
      </c>
      <c r="X141" s="92">
        <f t="shared" si="46"/>
        <v>0</v>
      </c>
      <c r="Y141" s="95">
        <v>13056</v>
      </c>
      <c r="Z141" s="95">
        <v>13451</v>
      </c>
      <c r="AA141" s="92">
        <f t="shared" si="47"/>
        <v>0.9706341535945283</v>
      </c>
      <c r="AB141" s="94">
        <v>0</v>
      </c>
      <c r="AC141" s="95">
        <v>5898</v>
      </c>
      <c r="AD141" s="92">
        <f t="shared" si="48"/>
        <v>0</v>
      </c>
      <c r="AE141" s="40">
        <v>0</v>
      </c>
      <c r="AF141" s="48">
        <v>69592</v>
      </c>
      <c r="AG141" s="27">
        <f t="shared" si="49"/>
        <v>0</v>
      </c>
    </row>
    <row r="142" spans="1:33" s="12" customFormat="1" ht="12.75" customHeight="1">
      <c r="A142" s="24"/>
      <c r="B142" s="25" t="s">
        <v>337</v>
      </c>
      <c r="C142" s="26" t="s">
        <v>338</v>
      </c>
      <c r="D142" s="39">
        <v>183828000</v>
      </c>
      <c r="E142" s="40">
        <v>472483499</v>
      </c>
      <c r="F142" s="92">
        <f t="shared" si="40"/>
        <v>0.38906755556345896</v>
      </c>
      <c r="G142" s="93">
        <v>147312057</v>
      </c>
      <c r="H142" s="94">
        <v>371239499</v>
      </c>
      <c r="I142" s="92">
        <f t="shared" si="41"/>
        <v>0.3968113775522577</v>
      </c>
      <c r="J142" s="94">
        <v>147312057</v>
      </c>
      <c r="K142" s="94">
        <v>371239499</v>
      </c>
      <c r="L142" s="92">
        <f t="shared" si="42"/>
        <v>0.3968113775522577</v>
      </c>
      <c r="M142" s="94">
        <v>147312057</v>
      </c>
      <c r="N142" s="94">
        <v>183828000</v>
      </c>
      <c r="O142" s="92">
        <f t="shared" si="43"/>
        <v>0.8013581010509825</v>
      </c>
      <c r="P142" s="94">
        <v>30280000</v>
      </c>
      <c r="Q142" s="94">
        <v>101244000</v>
      </c>
      <c r="R142" s="92">
        <f t="shared" si="44"/>
        <v>0.2990794516218245</v>
      </c>
      <c r="S142" s="95">
        <v>0</v>
      </c>
      <c r="T142" s="96">
        <v>101244000</v>
      </c>
      <c r="U142" s="92">
        <f t="shared" si="45"/>
        <v>0</v>
      </c>
      <c r="V142" s="95">
        <v>0</v>
      </c>
      <c r="W142" s="96">
        <v>600165357</v>
      </c>
      <c r="X142" s="92">
        <f t="shared" si="46"/>
        <v>0</v>
      </c>
      <c r="Y142" s="95">
        <v>35884000</v>
      </c>
      <c r="Z142" s="95">
        <v>101244000</v>
      </c>
      <c r="AA142" s="92">
        <f t="shared" si="47"/>
        <v>0.3544308798546087</v>
      </c>
      <c r="AB142" s="94">
        <v>79556856</v>
      </c>
      <c r="AC142" s="95">
        <v>30900000</v>
      </c>
      <c r="AD142" s="92">
        <f t="shared" si="48"/>
        <v>2.5746555339805823</v>
      </c>
      <c r="AE142" s="40">
        <v>79139207</v>
      </c>
      <c r="AF142" s="48">
        <v>371239499</v>
      </c>
      <c r="AG142" s="27">
        <f t="shared" si="49"/>
        <v>0.2131756109281895</v>
      </c>
    </row>
    <row r="143" spans="1:33" s="12" customFormat="1" ht="12.75" customHeight="1">
      <c r="A143" s="24"/>
      <c r="B143" s="25" t="s">
        <v>339</v>
      </c>
      <c r="C143" s="26" t="s">
        <v>340</v>
      </c>
      <c r="D143" s="39">
        <v>365295000</v>
      </c>
      <c r="E143" s="40">
        <v>608449000</v>
      </c>
      <c r="F143" s="92">
        <f t="shared" si="40"/>
        <v>0.6003707788163017</v>
      </c>
      <c r="G143" s="93">
        <v>234197000</v>
      </c>
      <c r="H143" s="94">
        <v>608326000</v>
      </c>
      <c r="I143" s="92">
        <f t="shared" si="41"/>
        <v>0.38498601079026706</v>
      </c>
      <c r="J143" s="94">
        <v>234197000</v>
      </c>
      <c r="K143" s="94">
        <v>508265000</v>
      </c>
      <c r="L143" s="92">
        <f t="shared" si="42"/>
        <v>0.46077735039792234</v>
      </c>
      <c r="M143" s="94">
        <v>234197000</v>
      </c>
      <c r="N143" s="94">
        <v>365295000</v>
      </c>
      <c r="O143" s="92">
        <f t="shared" si="43"/>
        <v>0.6411174530174243</v>
      </c>
      <c r="P143" s="94">
        <v>109403000</v>
      </c>
      <c r="Q143" s="94">
        <v>165519000</v>
      </c>
      <c r="R143" s="92">
        <f t="shared" si="44"/>
        <v>0.6609694355330807</v>
      </c>
      <c r="S143" s="95">
        <v>28000000</v>
      </c>
      <c r="T143" s="96">
        <v>165519000</v>
      </c>
      <c r="U143" s="92">
        <f t="shared" si="45"/>
        <v>0.16916486928993046</v>
      </c>
      <c r="V143" s="95">
        <v>28000000</v>
      </c>
      <c r="W143" s="96">
        <v>805000000</v>
      </c>
      <c r="X143" s="92">
        <f t="shared" si="46"/>
        <v>0.034782608695652174</v>
      </c>
      <c r="Y143" s="95">
        <v>137259000</v>
      </c>
      <c r="Z143" s="95">
        <v>165519000</v>
      </c>
      <c r="AA143" s="92">
        <f t="shared" si="47"/>
        <v>0.829264314066663</v>
      </c>
      <c r="AB143" s="94">
        <v>142735000</v>
      </c>
      <c r="AC143" s="95">
        <v>271111000</v>
      </c>
      <c r="AD143" s="92">
        <f t="shared" si="48"/>
        <v>0.5264817731482677</v>
      </c>
      <c r="AE143" s="40">
        <v>52000000</v>
      </c>
      <c r="AF143" s="48">
        <v>608326000</v>
      </c>
      <c r="AG143" s="27">
        <f t="shared" si="49"/>
        <v>0.08548048250444663</v>
      </c>
    </row>
    <row r="144" spans="1:33" s="12" customFormat="1" ht="12.75" customHeight="1">
      <c r="A144" s="24"/>
      <c r="B144" s="25" t="s">
        <v>341</v>
      </c>
      <c r="C144" s="26" t="s">
        <v>342</v>
      </c>
      <c r="D144" s="39">
        <v>25450612</v>
      </c>
      <c r="E144" s="40">
        <v>88299612</v>
      </c>
      <c r="F144" s="92">
        <f t="shared" si="40"/>
        <v>0.28823016798760115</v>
      </c>
      <c r="G144" s="93">
        <v>41999652</v>
      </c>
      <c r="H144" s="94">
        <v>88299612</v>
      </c>
      <c r="I144" s="92">
        <f t="shared" si="41"/>
        <v>0.4756493380741016</v>
      </c>
      <c r="J144" s="94">
        <v>41999652</v>
      </c>
      <c r="K144" s="94">
        <v>82721132</v>
      </c>
      <c r="L144" s="92">
        <f t="shared" si="42"/>
        <v>0.5077257888588855</v>
      </c>
      <c r="M144" s="94">
        <v>41999652</v>
      </c>
      <c r="N144" s="94">
        <v>25450612</v>
      </c>
      <c r="O144" s="92">
        <f t="shared" si="43"/>
        <v>1.6502413380079033</v>
      </c>
      <c r="P144" s="94">
        <v>5175000</v>
      </c>
      <c r="Q144" s="94">
        <v>32025000</v>
      </c>
      <c r="R144" s="92">
        <f t="shared" si="44"/>
        <v>0.16159250585480095</v>
      </c>
      <c r="S144" s="95">
        <v>0</v>
      </c>
      <c r="T144" s="96">
        <v>32025000</v>
      </c>
      <c r="U144" s="92">
        <f t="shared" si="45"/>
        <v>0</v>
      </c>
      <c r="V144" s="95">
        <v>0</v>
      </c>
      <c r="W144" s="96">
        <v>0</v>
      </c>
      <c r="X144" s="92">
        <f t="shared" si="46"/>
        <v>0</v>
      </c>
      <c r="Y144" s="95">
        <v>16760000</v>
      </c>
      <c r="Z144" s="95">
        <v>32025000</v>
      </c>
      <c r="AA144" s="92">
        <f t="shared" si="47"/>
        <v>0.5233411397345824</v>
      </c>
      <c r="AB144" s="94">
        <v>0</v>
      </c>
      <c r="AC144" s="95">
        <v>7783500</v>
      </c>
      <c r="AD144" s="92">
        <f t="shared" si="48"/>
        <v>0</v>
      </c>
      <c r="AE144" s="40">
        <v>0</v>
      </c>
      <c r="AF144" s="48">
        <v>88299612</v>
      </c>
      <c r="AG144" s="27">
        <f t="shared" si="49"/>
        <v>0</v>
      </c>
    </row>
    <row r="145" spans="1:33" s="12" customFormat="1" ht="12.75" customHeight="1">
      <c r="A145" s="24"/>
      <c r="B145" s="25" t="s">
        <v>343</v>
      </c>
      <c r="C145" s="26" t="s">
        <v>344</v>
      </c>
      <c r="D145" s="39">
        <v>7410096</v>
      </c>
      <c r="E145" s="40">
        <v>53792882</v>
      </c>
      <c r="F145" s="92">
        <f t="shared" si="40"/>
        <v>0.13775235169589908</v>
      </c>
      <c r="G145" s="93">
        <v>27307439</v>
      </c>
      <c r="H145" s="94">
        <v>57602332</v>
      </c>
      <c r="I145" s="92">
        <f t="shared" si="41"/>
        <v>0.47406828945744767</v>
      </c>
      <c r="J145" s="94">
        <v>27307439</v>
      </c>
      <c r="K145" s="94">
        <v>57602332</v>
      </c>
      <c r="L145" s="92">
        <f t="shared" si="42"/>
        <v>0.47406828945744767</v>
      </c>
      <c r="M145" s="94">
        <v>27307439</v>
      </c>
      <c r="N145" s="94">
        <v>7410096</v>
      </c>
      <c r="O145" s="92">
        <f t="shared" si="43"/>
        <v>3.6851666968956946</v>
      </c>
      <c r="P145" s="94">
        <v>5741986</v>
      </c>
      <c r="Q145" s="94">
        <v>40052012</v>
      </c>
      <c r="R145" s="92">
        <f t="shared" si="44"/>
        <v>0.143363234785808</v>
      </c>
      <c r="S145" s="95">
        <v>0</v>
      </c>
      <c r="T145" s="96">
        <v>40052012</v>
      </c>
      <c r="U145" s="92">
        <f t="shared" si="45"/>
        <v>0</v>
      </c>
      <c r="V145" s="95">
        <v>0</v>
      </c>
      <c r="W145" s="96">
        <v>52746057</v>
      </c>
      <c r="X145" s="92">
        <f t="shared" si="46"/>
        <v>0</v>
      </c>
      <c r="Y145" s="95">
        <v>27054592</v>
      </c>
      <c r="Z145" s="95">
        <v>40052012</v>
      </c>
      <c r="AA145" s="92">
        <f t="shared" si="47"/>
        <v>0.675486464949626</v>
      </c>
      <c r="AB145" s="94">
        <v>9515000</v>
      </c>
      <c r="AC145" s="95">
        <v>0</v>
      </c>
      <c r="AD145" s="92">
        <f t="shared" si="48"/>
        <v>0</v>
      </c>
      <c r="AE145" s="40">
        <v>6342505</v>
      </c>
      <c r="AF145" s="48">
        <v>57602332</v>
      </c>
      <c r="AG145" s="27">
        <f t="shared" si="49"/>
        <v>0.11010847616377753</v>
      </c>
    </row>
    <row r="146" spans="1:33" s="12" customFormat="1" ht="12.75" customHeight="1">
      <c r="A146" s="24"/>
      <c r="B146" s="25" t="s">
        <v>345</v>
      </c>
      <c r="C146" s="26" t="s">
        <v>346</v>
      </c>
      <c r="D146" s="39">
        <v>40149815</v>
      </c>
      <c r="E146" s="40">
        <v>102982815</v>
      </c>
      <c r="F146" s="92">
        <f t="shared" si="40"/>
        <v>0.3898690766998358</v>
      </c>
      <c r="G146" s="93">
        <v>43488608</v>
      </c>
      <c r="H146" s="94">
        <v>88187356</v>
      </c>
      <c r="I146" s="92">
        <f t="shared" si="41"/>
        <v>0.4931388123258849</v>
      </c>
      <c r="J146" s="94">
        <v>43488608</v>
      </c>
      <c r="K146" s="94">
        <v>84456397</v>
      </c>
      <c r="L146" s="92">
        <f t="shared" si="42"/>
        <v>0.5149237896094478</v>
      </c>
      <c r="M146" s="94">
        <v>43488608</v>
      </c>
      <c r="N146" s="94">
        <v>40149815</v>
      </c>
      <c r="O146" s="92">
        <f t="shared" si="43"/>
        <v>1.0831583657359318</v>
      </c>
      <c r="P146" s="94">
        <v>3650000</v>
      </c>
      <c r="Q146" s="94">
        <v>14722000</v>
      </c>
      <c r="R146" s="92">
        <f t="shared" si="44"/>
        <v>0.2479282706154055</v>
      </c>
      <c r="S146" s="95">
        <v>0</v>
      </c>
      <c r="T146" s="96">
        <v>14722000</v>
      </c>
      <c r="U146" s="92">
        <f t="shared" si="45"/>
        <v>0</v>
      </c>
      <c r="V146" s="95">
        <v>0</v>
      </c>
      <c r="W146" s="96">
        <v>0</v>
      </c>
      <c r="X146" s="92">
        <f t="shared" si="46"/>
        <v>0</v>
      </c>
      <c r="Y146" s="95">
        <v>8759301</v>
      </c>
      <c r="Z146" s="95">
        <v>14722400</v>
      </c>
      <c r="AA146" s="92">
        <f t="shared" si="47"/>
        <v>0.594964204205836</v>
      </c>
      <c r="AB146" s="94">
        <v>0</v>
      </c>
      <c r="AC146" s="95">
        <v>7200689</v>
      </c>
      <c r="AD146" s="92">
        <f t="shared" si="48"/>
        <v>0</v>
      </c>
      <c r="AE146" s="40">
        <v>0</v>
      </c>
      <c r="AF146" s="48">
        <v>88187356</v>
      </c>
      <c r="AG146" s="27">
        <f t="shared" si="49"/>
        <v>0</v>
      </c>
    </row>
    <row r="147" spans="1:33" s="12" customFormat="1" ht="12.75" customHeight="1">
      <c r="A147" s="24"/>
      <c r="B147" s="25" t="s">
        <v>77</v>
      </c>
      <c r="C147" s="26" t="s">
        <v>78</v>
      </c>
      <c r="D147" s="39">
        <v>894218000</v>
      </c>
      <c r="E147" s="40">
        <v>1235688000</v>
      </c>
      <c r="F147" s="92">
        <f t="shared" si="40"/>
        <v>0.7236600177391057</v>
      </c>
      <c r="G147" s="93">
        <v>391247895</v>
      </c>
      <c r="H147" s="94">
        <v>1224515000</v>
      </c>
      <c r="I147" s="92">
        <f t="shared" si="41"/>
        <v>0.31951253761693404</v>
      </c>
      <c r="J147" s="94">
        <v>391247895</v>
      </c>
      <c r="K147" s="94">
        <v>831815000</v>
      </c>
      <c r="L147" s="92">
        <f t="shared" si="42"/>
        <v>0.4703544598258026</v>
      </c>
      <c r="M147" s="94">
        <v>391247895</v>
      </c>
      <c r="N147" s="94">
        <v>894218000</v>
      </c>
      <c r="O147" s="92">
        <f t="shared" si="43"/>
        <v>0.4375307754932242</v>
      </c>
      <c r="P147" s="94">
        <v>486289360</v>
      </c>
      <c r="Q147" s="94">
        <v>839490000</v>
      </c>
      <c r="R147" s="92">
        <f t="shared" si="44"/>
        <v>0.5792676029494097</v>
      </c>
      <c r="S147" s="95">
        <v>0</v>
      </c>
      <c r="T147" s="96">
        <v>839490000</v>
      </c>
      <c r="U147" s="92">
        <f t="shared" si="45"/>
        <v>0</v>
      </c>
      <c r="V147" s="95">
        <v>0</v>
      </c>
      <c r="W147" s="96">
        <v>5502907704</v>
      </c>
      <c r="X147" s="92">
        <f t="shared" si="46"/>
        <v>0</v>
      </c>
      <c r="Y147" s="95">
        <v>566243314</v>
      </c>
      <c r="Z147" s="95">
        <v>839490000</v>
      </c>
      <c r="AA147" s="92">
        <f t="shared" si="47"/>
        <v>0.6745087064765513</v>
      </c>
      <c r="AB147" s="94">
        <v>153699000</v>
      </c>
      <c r="AC147" s="95">
        <v>581887700</v>
      </c>
      <c r="AD147" s="92">
        <f t="shared" si="48"/>
        <v>0.2641385958149657</v>
      </c>
      <c r="AE147" s="40">
        <v>150000000</v>
      </c>
      <c r="AF147" s="48">
        <v>1224515000</v>
      </c>
      <c r="AG147" s="27">
        <f t="shared" si="49"/>
        <v>0.12249747859356562</v>
      </c>
    </row>
    <row r="148" spans="1:33" s="12" customFormat="1" ht="12.75" customHeight="1">
      <c r="A148" s="24"/>
      <c r="B148" s="25" t="s">
        <v>347</v>
      </c>
      <c r="C148" s="26" t="s">
        <v>348</v>
      </c>
      <c r="D148" s="39">
        <v>139612745</v>
      </c>
      <c r="E148" s="40">
        <v>237521745</v>
      </c>
      <c r="F148" s="92">
        <f t="shared" si="40"/>
        <v>0.5877893200894091</v>
      </c>
      <c r="G148" s="93">
        <v>45517143</v>
      </c>
      <c r="H148" s="94">
        <v>130136959</v>
      </c>
      <c r="I148" s="92">
        <f t="shared" si="41"/>
        <v>0.34976338274509705</v>
      </c>
      <c r="J148" s="94">
        <v>45517143</v>
      </c>
      <c r="K148" s="94">
        <v>130136959</v>
      </c>
      <c r="L148" s="92">
        <f t="shared" si="42"/>
        <v>0.34976338274509705</v>
      </c>
      <c r="M148" s="94">
        <v>45517143</v>
      </c>
      <c r="N148" s="94">
        <v>139612745</v>
      </c>
      <c r="O148" s="92">
        <f t="shared" si="43"/>
        <v>0.32602426805661616</v>
      </c>
      <c r="P148" s="94">
        <v>32827551</v>
      </c>
      <c r="Q148" s="94">
        <v>107384785</v>
      </c>
      <c r="R148" s="92">
        <f t="shared" si="44"/>
        <v>0.30570020697066164</v>
      </c>
      <c r="S148" s="95">
        <v>3000000</v>
      </c>
      <c r="T148" s="96">
        <v>107384785</v>
      </c>
      <c r="U148" s="92">
        <f t="shared" si="45"/>
        <v>0.027936918623993147</v>
      </c>
      <c r="V148" s="95">
        <v>3000000</v>
      </c>
      <c r="W148" s="96">
        <v>107389785</v>
      </c>
      <c r="X148" s="92">
        <f t="shared" si="46"/>
        <v>0.027935617898853227</v>
      </c>
      <c r="Y148" s="95">
        <v>81423034</v>
      </c>
      <c r="Z148" s="95">
        <v>107384785</v>
      </c>
      <c r="AA148" s="92">
        <f t="shared" si="47"/>
        <v>0.7582362249922091</v>
      </c>
      <c r="AB148" s="94">
        <v>0</v>
      </c>
      <c r="AC148" s="95">
        <v>12895390</v>
      </c>
      <c r="AD148" s="92">
        <f t="shared" si="48"/>
        <v>0</v>
      </c>
      <c r="AE148" s="40">
        <v>0</v>
      </c>
      <c r="AF148" s="48">
        <v>130136959</v>
      </c>
      <c r="AG148" s="27">
        <f t="shared" si="49"/>
        <v>0</v>
      </c>
    </row>
    <row r="149" spans="1:33" s="12" customFormat="1" ht="12.75" customHeight="1">
      <c r="A149" s="24"/>
      <c r="B149" s="25" t="s">
        <v>349</v>
      </c>
      <c r="C149" s="26" t="s">
        <v>350</v>
      </c>
      <c r="D149" s="39">
        <v>175143779</v>
      </c>
      <c r="E149" s="40">
        <v>229034703</v>
      </c>
      <c r="F149" s="92">
        <f t="shared" si="40"/>
        <v>0.7647041112368024</v>
      </c>
      <c r="G149" s="93">
        <v>66490905</v>
      </c>
      <c r="H149" s="94">
        <v>210213272</v>
      </c>
      <c r="I149" s="92">
        <f t="shared" si="41"/>
        <v>0.3163021267277549</v>
      </c>
      <c r="J149" s="94">
        <v>66490905</v>
      </c>
      <c r="K149" s="94">
        <v>177690272</v>
      </c>
      <c r="L149" s="92">
        <f t="shared" si="42"/>
        <v>0.3741955271473725</v>
      </c>
      <c r="M149" s="94">
        <v>66490905</v>
      </c>
      <c r="N149" s="94">
        <v>175143779</v>
      </c>
      <c r="O149" s="92">
        <f t="shared" si="43"/>
        <v>0.3796361217031865</v>
      </c>
      <c r="P149" s="94">
        <v>15147000</v>
      </c>
      <c r="Q149" s="94">
        <v>49039000</v>
      </c>
      <c r="R149" s="92">
        <f t="shared" si="44"/>
        <v>0.30887660841371156</v>
      </c>
      <c r="S149" s="95">
        <v>0</v>
      </c>
      <c r="T149" s="96">
        <v>49039000</v>
      </c>
      <c r="U149" s="92">
        <f t="shared" si="45"/>
        <v>0</v>
      </c>
      <c r="V149" s="95">
        <v>0</v>
      </c>
      <c r="W149" s="96">
        <v>57890000</v>
      </c>
      <c r="X149" s="92">
        <f t="shared" si="46"/>
        <v>0</v>
      </c>
      <c r="Y149" s="95">
        <v>33989000</v>
      </c>
      <c r="Z149" s="95">
        <v>49039000</v>
      </c>
      <c r="AA149" s="92">
        <f t="shared" si="47"/>
        <v>0.6931014090825669</v>
      </c>
      <c r="AB149" s="94">
        <v>62330000</v>
      </c>
      <c r="AC149" s="95">
        <v>90169514</v>
      </c>
      <c r="AD149" s="92">
        <f t="shared" si="48"/>
        <v>0.691253587104839</v>
      </c>
      <c r="AE149" s="40">
        <v>7760000</v>
      </c>
      <c r="AF149" s="48">
        <v>210213272</v>
      </c>
      <c r="AG149" s="27">
        <f t="shared" si="49"/>
        <v>0.03691489089233148</v>
      </c>
    </row>
    <row r="150" spans="1:33" s="12" customFormat="1" ht="12.75" customHeight="1">
      <c r="A150" s="24"/>
      <c r="B150" s="25" t="s">
        <v>351</v>
      </c>
      <c r="C150" s="26" t="s">
        <v>352</v>
      </c>
      <c r="D150" s="39">
        <v>0</v>
      </c>
      <c r="E150" s="40">
        <v>0</v>
      </c>
      <c r="F150" s="92">
        <f t="shared" si="40"/>
        <v>0</v>
      </c>
      <c r="G150" s="93">
        <v>0</v>
      </c>
      <c r="H150" s="94">
        <v>0</v>
      </c>
      <c r="I150" s="92">
        <f t="shared" si="41"/>
        <v>0</v>
      </c>
      <c r="J150" s="94">
        <v>0</v>
      </c>
      <c r="K150" s="94">
        <v>0</v>
      </c>
      <c r="L150" s="92">
        <f t="shared" si="42"/>
        <v>0</v>
      </c>
      <c r="M150" s="94">
        <v>0</v>
      </c>
      <c r="N150" s="94">
        <v>0</v>
      </c>
      <c r="O150" s="92">
        <f t="shared" si="43"/>
        <v>0</v>
      </c>
      <c r="P150" s="94">
        <v>52695000</v>
      </c>
      <c r="Q150" s="94">
        <v>96251000</v>
      </c>
      <c r="R150" s="92">
        <f t="shared" si="44"/>
        <v>0.5474748314303228</v>
      </c>
      <c r="S150" s="95">
        <v>0</v>
      </c>
      <c r="T150" s="96">
        <v>96251000</v>
      </c>
      <c r="U150" s="92">
        <f t="shared" si="45"/>
        <v>0</v>
      </c>
      <c r="V150" s="95">
        <v>0</v>
      </c>
      <c r="W150" s="96">
        <v>0</v>
      </c>
      <c r="X150" s="92">
        <f t="shared" si="46"/>
        <v>0</v>
      </c>
      <c r="Y150" s="95">
        <v>66587000</v>
      </c>
      <c r="Z150" s="95">
        <v>96251000</v>
      </c>
      <c r="AA150" s="92">
        <f t="shared" si="47"/>
        <v>0.6918057994202658</v>
      </c>
      <c r="AB150" s="94">
        <v>0</v>
      </c>
      <c r="AC150" s="95">
        <v>0</v>
      </c>
      <c r="AD150" s="92">
        <f t="shared" si="48"/>
        <v>0</v>
      </c>
      <c r="AE150" s="40">
        <v>0</v>
      </c>
      <c r="AF150" s="48">
        <v>0</v>
      </c>
      <c r="AG150" s="27">
        <f t="shared" si="49"/>
        <v>0</v>
      </c>
    </row>
    <row r="151" spans="1:33" s="12" customFormat="1" ht="12.75" customHeight="1">
      <c r="A151" s="24"/>
      <c r="B151" s="25" t="s">
        <v>353</v>
      </c>
      <c r="C151" s="26" t="s">
        <v>354</v>
      </c>
      <c r="D151" s="39">
        <v>72167852</v>
      </c>
      <c r="E151" s="40">
        <v>92288852</v>
      </c>
      <c r="F151" s="92">
        <f t="shared" si="40"/>
        <v>0.7819780009832606</v>
      </c>
      <c r="G151" s="93">
        <v>30989004</v>
      </c>
      <c r="H151" s="94">
        <v>92288852</v>
      </c>
      <c r="I151" s="92">
        <f t="shared" si="41"/>
        <v>0.33578274437740324</v>
      </c>
      <c r="J151" s="94">
        <v>30989004</v>
      </c>
      <c r="K151" s="94">
        <v>68851501</v>
      </c>
      <c r="L151" s="92">
        <f t="shared" si="42"/>
        <v>0.4500846539278788</v>
      </c>
      <c r="M151" s="94">
        <v>30989004</v>
      </c>
      <c r="N151" s="94">
        <v>72167852</v>
      </c>
      <c r="O151" s="92">
        <f t="shared" si="43"/>
        <v>0.42940177850935624</v>
      </c>
      <c r="P151" s="94">
        <v>15171944</v>
      </c>
      <c r="Q151" s="94">
        <v>25863244</v>
      </c>
      <c r="R151" s="92">
        <f t="shared" si="44"/>
        <v>0.5866218483651935</v>
      </c>
      <c r="S151" s="95">
        <v>0</v>
      </c>
      <c r="T151" s="96">
        <v>25863244</v>
      </c>
      <c r="U151" s="92">
        <f t="shared" si="45"/>
        <v>0</v>
      </c>
      <c r="V151" s="95">
        <v>0</v>
      </c>
      <c r="W151" s="96">
        <v>0</v>
      </c>
      <c r="X151" s="92">
        <f t="shared" si="46"/>
        <v>0</v>
      </c>
      <c r="Y151" s="95">
        <v>21761300</v>
      </c>
      <c r="Z151" s="95">
        <v>25863244</v>
      </c>
      <c r="AA151" s="92">
        <f t="shared" si="47"/>
        <v>0.8413987046636532</v>
      </c>
      <c r="AB151" s="94">
        <v>0</v>
      </c>
      <c r="AC151" s="95">
        <v>47298330</v>
      </c>
      <c r="AD151" s="92">
        <f t="shared" si="48"/>
        <v>0</v>
      </c>
      <c r="AE151" s="40">
        <v>0</v>
      </c>
      <c r="AF151" s="48">
        <v>92288852</v>
      </c>
      <c r="AG151" s="27">
        <f t="shared" si="49"/>
        <v>0</v>
      </c>
    </row>
    <row r="152" spans="1:33" s="12" customFormat="1" ht="12.75" customHeight="1">
      <c r="A152" s="24"/>
      <c r="B152" s="25" t="s">
        <v>355</v>
      </c>
      <c r="C152" s="26" t="s">
        <v>356</v>
      </c>
      <c r="D152" s="39">
        <v>113158359</v>
      </c>
      <c r="E152" s="40">
        <v>165273179</v>
      </c>
      <c r="F152" s="92">
        <f t="shared" si="40"/>
        <v>0.684674668235189</v>
      </c>
      <c r="G152" s="93">
        <v>52531391</v>
      </c>
      <c r="H152" s="94">
        <v>169140073</v>
      </c>
      <c r="I152" s="92">
        <f t="shared" si="41"/>
        <v>0.31057921442424824</v>
      </c>
      <c r="J152" s="94">
        <v>52531391</v>
      </c>
      <c r="K152" s="94">
        <v>122840073</v>
      </c>
      <c r="L152" s="92">
        <f t="shared" si="42"/>
        <v>0.4276405062051697</v>
      </c>
      <c r="M152" s="94">
        <v>52531391</v>
      </c>
      <c r="N152" s="94">
        <v>113158359</v>
      </c>
      <c r="O152" s="92">
        <f t="shared" si="43"/>
        <v>0.46422899257491</v>
      </c>
      <c r="P152" s="94">
        <v>12560000</v>
      </c>
      <c r="Q152" s="94">
        <v>40539078</v>
      </c>
      <c r="R152" s="92">
        <f t="shared" si="44"/>
        <v>0.30982451056237637</v>
      </c>
      <c r="S152" s="95">
        <v>5000000</v>
      </c>
      <c r="T152" s="96">
        <v>40539078</v>
      </c>
      <c r="U152" s="92">
        <f t="shared" si="45"/>
        <v>0.12333778286718805</v>
      </c>
      <c r="V152" s="95">
        <v>5000000</v>
      </c>
      <c r="W152" s="96">
        <v>205467</v>
      </c>
      <c r="X152" s="92">
        <v>0</v>
      </c>
      <c r="Y152" s="95">
        <v>34254078</v>
      </c>
      <c r="Z152" s="95">
        <v>40539078</v>
      </c>
      <c r="AA152" s="92">
        <f t="shared" si="47"/>
        <v>0.8449644069359447</v>
      </c>
      <c r="AB152" s="94">
        <v>46687</v>
      </c>
      <c r="AC152" s="95">
        <v>91565000</v>
      </c>
      <c r="AD152" s="92">
        <f t="shared" si="48"/>
        <v>0.0005098782285807896</v>
      </c>
      <c r="AE152" s="40">
        <v>73859</v>
      </c>
      <c r="AF152" s="48">
        <v>169140073</v>
      </c>
      <c r="AG152" s="27">
        <f t="shared" si="49"/>
        <v>0.0004366735729149177</v>
      </c>
    </row>
    <row r="153" spans="1:33" s="12" customFormat="1" ht="12.75" customHeight="1">
      <c r="A153" s="24"/>
      <c r="B153" s="25" t="s">
        <v>357</v>
      </c>
      <c r="C153" s="26" t="s">
        <v>358</v>
      </c>
      <c r="D153" s="39">
        <v>135104000</v>
      </c>
      <c r="E153" s="40">
        <v>173467000</v>
      </c>
      <c r="F153" s="92">
        <f t="shared" si="40"/>
        <v>0.7788455441092542</v>
      </c>
      <c r="G153" s="93">
        <v>58248000</v>
      </c>
      <c r="H153" s="94">
        <v>162111000</v>
      </c>
      <c r="I153" s="92">
        <f t="shared" si="41"/>
        <v>0.35930936210374376</v>
      </c>
      <c r="J153" s="94">
        <v>58248000</v>
      </c>
      <c r="K153" s="94">
        <v>125229000</v>
      </c>
      <c r="L153" s="92">
        <f t="shared" si="42"/>
        <v>0.46513187839877346</v>
      </c>
      <c r="M153" s="94">
        <v>58248000</v>
      </c>
      <c r="N153" s="94">
        <v>135104000</v>
      </c>
      <c r="O153" s="92">
        <f t="shared" si="43"/>
        <v>0.43113453339649455</v>
      </c>
      <c r="P153" s="94">
        <v>9500000</v>
      </c>
      <c r="Q153" s="94">
        <v>25403000</v>
      </c>
      <c r="R153" s="92">
        <f t="shared" si="44"/>
        <v>0.3739715781600598</v>
      </c>
      <c r="S153" s="95">
        <v>0</v>
      </c>
      <c r="T153" s="96">
        <v>25403000</v>
      </c>
      <c r="U153" s="92">
        <f t="shared" si="45"/>
        <v>0</v>
      </c>
      <c r="V153" s="95">
        <v>0</v>
      </c>
      <c r="W153" s="96">
        <v>0</v>
      </c>
      <c r="X153" s="92">
        <f t="shared" si="46"/>
        <v>0</v>
      </c>
      <c r="Y153" s="95">
        <v>20953000</v>
      </c>
      <c r="Z153" s="95">
        <v>25403000</v>
      </c>
      <c r="AA153" s="92">
        <f t="shared" si="47"/>
        <v>0.824823839703972</v>
      </c>
      <c r="AB153" s="94">
        <v>0</v>
      </c>
      <c r="AC153" s="95">
        <v>71450000</v>
      </c>
      <c r="AD153" s="92">
        <f t="shared" si="48"/>
        <v>0</v>
      </c>
      <c r="AE153" s="40">
        <v>0</v>
      </c>
      <c r="AF153" s="48">
        <v>162111000</v>
      </c>
      <c r="AG153" s="27">
        <f t="shared" si="49"/>
        <v>0</v>
      </c>
    </row>
    <row r="154" spans="1:33" s="12" customFormat="1" ht="12.75" customHeight="1">
      <c r="A154" s="24"/>
      <c r="B154" s="25" t="s">
        <v>359</v>
      </c>
      <c r="C154" s="26" t="s">
        <v>360</v>
      </c>
      <c r="D154" s="39">
        <v>325045654</v>
      </c>
      <c r="E154" s="40">
        <v>585996114</v>
      </c>
      <c r="F154" s="92">
        <f t="shared" si="40"/>
        <v>0.5546890947471368</v>
      </c>
      <c r="G154" s="93">
        <v>156623336</v>
      </c>
      <c r="H154" s="94">
        <v>485300233</v>
      </c>
      <c r="I154" s="92">
        <f t="shared" si="41"/>
        <v>0.32273492850352703</v>
      </c>
      <c r="J154" s="94">
        <v>156623336</v>
      </c>
      <c r="K154" s="94">
        <v>378575233</v>
      </c>
      <c r="L154" s="92">
        <f t="shared" si="42"/>
        <v>0.4137178619923084</v>
      </c>
      <c r="M154" s="94">
        <v>156623336</v>
      </c>
      <c r="N154" s="94">
        <v>325045654</v>
      </c>
      <c r="O154" s="92">
        <f t="shared" si="43"/>
        <v>0.4818502695624412</v>
      </c>
      <c r="P154" s="94">
        <v>10101100</v>
      </c>
      <c r="Q154" s="94">
        <v>171150779</v>
      </c>
      <c r="R154" s="92">
        <f t="shared" si="44"/>
        <v>0.059018720563346075</v>
      </c>
      <c r="S154" s="95">
        <v>0</v>
      </c>
      <c r="T154" s="96">
        <v>171150779</v>
      </c>
      <c r="U154" s="92">
        <f t="shared" si="45"/>
        <v>0</v>
      </c>
      <c r="V154" s="95">
        <v>0</v>
      </c>
      <c r="W154" s="96">
        <v>904400</v>
      </c>
      <c r="X154" s="92">
        <f t="shared" si="46"/>
        <v>0</v>
      </c>
      <c r="Y154" s="95">
        <v>138332680</v>
      </c>
      <c r="Z154" s="95">
        <v>171150779</v>
      </c>
      <c r="AA154" s="92">
        <f t="shared" si="47"/>
        <v>0.808250367355909</v>
      </c>
      <c r="AB154" s="94">
        <v>44798</v>
      </c>
      <c r="AC154" s="95">
        <v>180460147</v>
      </c>
      <c r="AD154" s="92">
        <f t="shared" si="48"/>
        <v>0.00024824317581875847</v>
      </c>
      <c r="AE154" s="40">
        <v>80000</v>
      </c>
      <c r="AF154" s="48">
        <v>485300233</v>
      </c>
      <c r="AG154" s="27">
        <f t="shared" si="49"/>
        <v>0.00016484640756395433</v>
      </c>
    </row>
    <row r="155" spans="1:33" s="12" customFormat="1" ht="12.75" customHeight="1">
      <c r="A155" s="24"/>
      <c r="B155" s="25" t="s">
        <v>361</v>
      </c>
      <c r="C155" s="26" t="s">
        <v>362</v>
      </c>
      <c r="D155" s="39">
        <v>73791745</v>
      </c>
      <c r="E155" s="40">
        <v>127813745</v>
      </c>
      <c r="F155" s="92">
        <f t="shared" si="40"/>
        <v>0.577338102408313</v>
      </c>
      <c r="G155" s="93">
        <v>39751005</v>
      </c>
      <c r="H155" s="94">
        <v>127036990</v>
      </c>
      <c r="I155" s="92">
        <f t="shared" si="41"/>
        <v>0.3129089015726837</v>
      </c>
      <c r="J155" s="94">
        <v>39751005</v>
      </c>
      <c r="K155" s="94">
        <v>127036990</v>
      </c>
      <c r="L155" s="92">
        <f t="shared" si="42"/>
        <v>0.3129089015726837</v>
      </c>
      <c r="M155" s="94">
        <v>39751005</v>
      </c>
      <c r="N155" s="94">
        <v>73791745</v>
      </c>
      <c r="O155" s="92">
        <f t="shared" si="43"/>
        <v>0.5386917601691084</v>
      </c>
      <c r="P155" s="94">
        <v>5217000</v>
      </c>
      <c r="Q155" s="94">
        <v>20076000</v>
      </c>
      <c r="R155" s="92">
        <f t="shared" si="44"/>
        <v>0.25986252241482366</v>
      </c>
      <c r="S155" s="95">
        <v>0</v>
      </c>
      <c r="T155" s="96">
        <v>20076000</v>
      </c>
      <c r="U155" s="92">
        <f t="shared" si="45"/>
        <v>0</v>
      </c>
      <c r="V155" s="95">
        <v>0</v>
      </c>
      <c r="W155" s="96">
        <v>96000000</v>
      </c>
      <c r="X155" s="92">
        <f t="shared" si="46"/>
        <v>0</v>
      </c>
      <c r="Y155" s="95">
        <v>14859000</v>
      </c>
      <c r="Z155" s="95">
        <v>20076000</v>
      </c>
      <c r="AA155" s="92">
        <f t="shared" si="47"/>
        <v>0.7401374775851763</v>
      </c>
      <c r="AB155" s="94">
        <v>5000000</v>
      </c>
      <c r="AC155" s="95">
        <v>44772179</v>
      </c>
      <c r="AD155" s="92">
        <f t="shared" si="48"/>
        <v>0.11167649445875752</v>
      </c>
      <c r="AE155" s="40">
        <v>10000000</v>
      </c>
      <c r="AF155" s="48">
        <v>127036990</v>
      </c>
      <c r="AG155" s="27">
        <f t="shared" si="49"/>
        <v>0.07871723031221065</v>
      </c>
    </row>
    <row r="156" spans="1:33" s="12" customFormat="1" ht="12.75" customHeight="1">
      <c r="A156" s="24"/>
      <c r="B156" s="25" t="s">
        <v>363</v>
      </c>
      <c r="C156" s="26" t="s">
        <v>364</v>
      </c>
      <c r="D156" s="39">
        <v>130419273</v>
      </c>
      <c r="E156" s="40">
        <v>233524423</v>
      </c>
      <c r="F156" s="92">
        <f t="shared" si="40"/>
        <v>0.5584823691010683</v>
      </c>
      <c r="G156" s="93">
        <v>63658071</v>
      </c>
      <c r="H156" s="94">
        <v>233520832</v>
      </c>
      <c r="I156" s="92">
        <f t="shared" si="41"/>
        <v>0.2726012512665251</v>
      </c>
      <c r="J156" s="94">
        <v>63658071</v>
      </c>
      <c r="K156" s="94">
        <v>208989962</v>
      </c>
      <c r="L156" s="92">
        <f t="shared" si="42"/>
        <v>0.30459870125245536</v>
      </c>
      <c r="M156" s="94">
        <v>63658071</v>
      </c>
      <c r="N156" s="94">
        <v>130419273</v>
      </c>
      <c r="O156" s="92">
        <f t="shared" si="43"/>
        <v>0.488103249893135</v>
      </c>
      <c r="P156" s="94">
        <v>56933476</v>
      </c>
      <c r="Q156" s="94">
        <v>81076839</v>
      </c>
      <c r="R156" s="92">
        <f t="shared" si="44"/>
        <v>0.702216276586708</v>
      </c>
      <c r="S156" s="95">
        <v>0</v>
      </c>
      <c r="T156" s="96">
        <v>81076839</v>
      </c>
      <c r="U156" s="92">
        <f t="shared" si="45"/>
        <v>0</v>
      </c>
      <c r="V156" s="95">
        <v>0</v>
      </c>
      <c r="W156" s="96">
        <v>564834000</v>
      </c>
      <c r="X156" s="92">
        <f t="shared" si="46"/>
        <v>0</v>
      </c>
      <c r="Y156" s="95">
        <v>63798439</v>
      </c>
      <c r="Z156" s="95">
        <v>81076839</v>
      </c>
      <c r="AA156" s="92">
        <f t="shared" si="47"/>
        <v>0.7868885835571364</v>
      </c>
      <c r="AB156" s="94">
        <v>11085000</v>
      </c>
      <c r="AC156" s="95">
        <v>48477437</v>
      </c>
      <c r="AD156" s="92">
        <f t="shared" si="48"/>
        <v>0.22866307886697887</v>
      </c>
      <c r="AE156" s="40">
        <v>5700000</v>
      </c>
      <c r="AF156" s="48">
        <v>233520832</v>
      </c>
      <c r="AG156" s="27">
        <f t="shared" si="49"/>
        <v>0.024408957227422007</v>
      </c>
    </row>
    <row r="157" spans="1:33" s="12" customFormat="1" ht="12.75" customHeight="1">
      <c r="A157" s="24"/>
      <c r="B157" s="25" t="s">
        <v>365</v>
      </c>
      <c r="C157" s="26" t="s">
        <v>366</v>
      </c>
      <c r="D157" s="39">
        <v>64594300</v>
      </c>
      <c r="E157" s="40">
        <v>174182300</v>
      </c>
      <c r="F157" s="92">
        <f t="shared" si="40"/>
        <v>0.37084307647792</v>
      </c>
      <c r="G157" s="93">
        <v>29457878</v>
      </c>
      <c r="H157" s="94">
        <v>97272266</v>
      </c>
      <c r="I157" s="92">
        <f t="shared" si="41"/>
        <v>0.3028394342124198</v>
      </c>
      <c r="J157" s="94">
        <v>29457878</v>
      </c>
      <c r="K157" s="94">
        <v>97272266</v>
      </c>
      <c r="L157" s="92">
        <f t="shared" si="42"/>
        <v>0.3028394342124198</v>
      </c>
      <c r="M157" s="94">
        <v>29457878</v>
      </c>
      <c r="N157" s="94">
        <v>64594300</v>
      </c>
      <c r="O157" s="92">
        <f t="shared" si="43"/>
        <v>0.45604454262992244</v>
      </c>
      <c r="P157" s="94">
        <v>0</v>
      </c>
      <c r="Q157" s="94">
        <v>76016831</v>
      </c>
      <c r="R157" s="92">
        <f t="shared" si="44"/>
        <v>0</v>
      </c>
      <c r="S157" s="95">
        <v>0</v>
      </c>
      <c r="T157" s="96">
        <v>76016831</v>
      </c>
      <c r="U157" s="92">
        <f t="shared" si="45"/>
        <v>0</v>
      </c>
      <c r="V157" s="95">
        <v>0</v>
      </c>
      <c r="W157" s="96">
        <v>76016831</v>
      </c>
      <c r="X157" s="92">
        <f t="shared" si="46"/>
        <v>0</v>
      </c>
      <c r="Y157" s="95">
        <v>72266831</v>
      </c>
      <c r="Z157" s="95">
        <v>76016831</v>
      </c>
      <c r="AA157" s="92">
        <f t="shared" si="47"/>
        <v>0.9506688196460071</v>
      </c>
      <c r="AB157" s="94">
        <v>1341667</v>
      </c>
      <c r="AC157" s="95">
        <v>0</v>
      </c>
      <c r="AD157" s="92">
        <f t="shared" si="48"/>
        <v>0</v>
      </c>
      <c r="AE157" s="40">
        <v>14474106</v>
      </c>
      <c r="AF157" s="48">
        <v>97272266</v>
      </c>
      <c r="AG157" s="27">
        <f t="shared" si="49"/>
        <v>0.14879992617834154</v>
      </c>
    </row>
    <row r="158" spans="1:33" s="12" customFormat="1" ht="12.75" customHeight="1">
      <c r="A158" s="24"/>
      <c r="B158" s="25" t="s">
        <v>367</v>
      </c>
      <c r="C158" s="26" t="s">
        <v>368</v>
      </c>
      <c r="D158" s="39">
        <v>7229290</v>
      </c>
      <c r="E158" s="40">
        <v>43602290</v>
      </c>
      <c r="F158" s="92">
        <f t="shared" si="40"/>
        <v>0.1658006953304517</v>
      </c>
      <c r="G158" s="93">
        <v>20879764</v>
      </c>
      <c r="H158" s="94">
        <v>43299264</v>
      </c>
      <c r="I158" s="92">
        <f t="shared" si="41"/>
        <v>0.48221983634640997</v>
      </c>
      <c r="J158" s="94">
        <v>20879764</v>
      </c>
      <c r="K158" s="94">
        <v>42099264</v>
      </c>
      <c r="L158" s="92">
        <f t="shared" si="42"/>
        <v>0.4959650601017633</v>
      </c>
      <c r="M158" s="94">
        <v>20879764</v>
      </c>
      <c r="N158" s="94">
        <v>7229290</v>
      </c>
      <c r="O158" s="92">
        <f t="shared" si="43"/>
        <v>2.8882177917886818</v>
      </c>
      <c r="P158" s="94">
        <v>601000</v>
      </c>
      <c r="Q158" s="94">
        <v>13051000</v>
      </c>
      <c r="R158" s="92">
        <f t="shared" si="44"/>
        <v>0.046050111102597505</v>
      </c>
      <c r="S158" s="95">
        <v>0</v>
      </c>
      <c r="T158" s="96">
        <v>13051000</v>
      </c>
      <c r="U158" s="92">
        <f t="shared" si="45"/>
        <v>0</v>
      </c>
      <c r="V158" s="95">
        <v>0</v>
      </c>
      <c r="W158" s="96">
        <v>56026000</v>
      </c>
      <c r="X158" s="92">
        <f t="shared" si="46"/>
        <v>0</v>
      </c>
      <c r="Y158" s="95">
        <v>0</v>
      </c>
      <c r="Z158" s="95">
        <v>13051000</v>
      </c>
      <c r="AA158" s="92">
        <f t="shared" si="47"/>
        <v>0</v>
      </c>
      <c r="AB158" s="94">
        <v>0</v>
      </c>
      <c r="AC158" s="95">
        <v>154000</v>
      </c>
      <c r="AD158" s="92">
        <f t="shared" si="48"/>
        <v>0</v>
      </c>
      <c r="AE158" s="40">
        <v>1022000</v>
      </c>
      <c r="AF158" s="48">
        <v>43299264</v>
      </c>
      <c r="AG158" s="27">
        <f t="shared" si="49"/>
        <v>0.023603172562009368</v>
      </c>
    </row>
    <row r="159" spans="1:33" s="12" customFormat="1" ht="12.75" customHeight="1">
      <c r="A159" s="24"/>
      <c r="B159" s="25" t="s">
        <v>369</v>
      </c>
      <c r="C159" s="26" t="s">
        <v>370</v>
      </c>
      <c r="D159" s="39">
        <v>0</v>
      </c>
      <c r="E159" s="40">
        <v>0</v>
      </c>
      <c r="F159" s="92">
        <f t="shared" si="40"/>
        <v>0</v>
      </c>
      <c r="G159" s="93">
        <v>0</v>
      </c>
      <c r="H159" s="94">
        <v>0</v>
      </c>
      <c r="I159" s="92">
        <f t="shared" si="41"/>
        <v>0</v>
      </c>
      <c r="J159" s="94">
        <v>0</v>
      </c>
      <c r="K159" s="94">
        <v>0</v>
      </c>
      <c r="L159" s="92">
        <f t="shared" si="42"/>
        <v>0</v>
      </c>
      <c r="M159" s="94">
        <v>0</v>
      </c>
      <c r="N159" s="94">
        <v>0</v>
      </c>
      <c r="O159" s="92">
        <f t="shared" si="43"/>
        <v>0</v>
      </c>
      <c r="P159" s="94">
        <v>0</v>
      </c>
      <c r="Q159" s="94">
        <v>0</v>
      </c>
      <c r="R159" s="92">
        <f t="shared" si="44"/>
        <v>0</v>
      </c>
      <c r="S159" s="95">
        <v>0</v>
      </c>
      <c r="T159" s="96">
        <v>0</v>
      </c>
      <c r="U159" s="92">
        <f t="shared" si="45"/>
        <v>0</v>
      </c>
      <c r="V159" s="95">
        <v>0</v>
      </c>
      <c r="W159" s="96">
        <v>0</v>
      </c>
      <c r="X159" s="92">
        <f t="shared" si="46"/>
        <v>0</v>
      </c>
      <c r="Y159" s="95">
        <v>0</v>
      </c>
      <c r="Z159" s="95">
        <v>0</v>
      </c>
      <c r="AA159" s="92">
        <f t="shared" si="47"/>
        <v>0</v>
      </c>
      <c r="AB159" s="94">
        <v>0</v>
      </c>
      <c r="AC159" s="95">
        <v>0</v>
      </c>
      <c r="AD159" s="92">
        <f t="shared" si="48"/>
        <v>0</v>
      </c>
      <c r="AE159" s="40">
        <v>0</v>
      </c>
      <c r="AF159" s="48">
        <v>0</v>
      </c>
      <c r="AG159" s="27">
        <f t="shared" si="49"/>
        <v>0</v>
      </c>
    </row>
    <row r="160" spans="1:33" s="12" customFormat="1" ht="12.75" customHeight="1">
      <c r="A160" s="24"/>
      <c r="B160" s="25" t="s">
        <v>371</v>
      </c>
      <c r="C160" s="26" t="s">
        <v>372</v>
      </c>
      <c r="D160" s="39">
        <v>97272049</v>
      </c>
      <c r="E160" s="40">
        <v>237862999</v>
      </c>
      <c r="F160" s="92">
        <f t="shared" si="40"/>
        <v>0.4089414890459697</v>
      </c>
      <c r="G160" s="93">
        <v>72516053</v>
      </c>
      <c r="H160" s="94">
        <v>211120317</v>
      </c>
      <c r="I160" s="92">
        <f t="shared" si="41"/>
        <v>0.3434821149875405</v>
      </c>
      <c r="J160" s="94">
        <v>72516053</v>
      </c>
      <c r="K160" s="94">
        <v>189585207</v>
      </c>
      <c r="L160" s="92">
        <f t="shared" si="42"/>
        <v>0.38249847732054326</v>
      </c>
      <c r="M160" s="94">
        <v>72516053</v>
      </c>
      <c r="N160" s="94">
        <v>97272049</v>
      </c>
      <c r="O160" s="92">
        <f t="shared" si="43"/>
        <v>0.7454973319211153</v>
      </c>
      <c r="P160" s="94">
        <v>0</v>
      </c>
      <c r="Q160" s="94">
        <v>0</v>
      </c>
      <c r="R160" s="92">
        <f t="shared" si="44"/>
        <v>0</v>
      </c>
      <c r="S160" s="95">
        <v>0</v>
      </c>
      <c r="T160" s="96">
        <v>0</v>
      </c>
      <c r="U160" s="92">
        <f t="shared" si="45"/>
        <v>0</v>
      </c>
      <c r="V160" s="95">
        <v>0</v>
      </c>
      <c r="W160" s="96">
        <v>0</v>
      </c>
      <c r="X160" s="92">
        <f t="shared" si="46"/>
        <v>0</v>
      </c>
      <c r="Y160" s="95">
        <v>10332697</v>
      </c>
      <c r="Z160" s="95">
        <v>22419308</v>
      </c>
      <c r="AA160" s="92">
        <f t="shared" si="47"/>
        <v>0.4608838506523038</v>
      </c>
      <c r="AB160" s="94">
        <v>0</v>
      </c>
      <c r="AC160" s="95">
        <v>52752163</v>
      </c>
      <c r="AD160" s="92">
        <f t="shared" si="48"/>
        <v>0</v>
      </c>
      <c r="AE160" s="40">
        <v>0</v>
      </c>
      <c r="AF160" s="48">
        <v>211120317</v>
      </c>
      <c r="AG160" s="27">
        <f t="shared" si="49"/>
        <v>0</v>
      </c>
    </row>
    <row r="161" spans="1:33" s="12" customFormat="1" ht="12.75" customHeight="1">
      <c r="A161" s="24"/>
      <c r="B161" s="25" t="s">
        <v>373</v>
      </c>
      <c r="C161" s="26" t="s">
        <v>374</v>
      </c>
      <c r="D161" s="39">
        <v>257368869</v>
      </c>
      <c r="E161" s="40">
        <v>344970619</v>
      </c>
      <c r="F161" s="92">
        <f t="shared" si="40"/>
        <v>0.7460602579606932</v>
      </c>
      <c r="G161" s="93">
        <v>112860636</v>
      </c>
      <c r="H161" s="94">
        <v>353321442</v>
      </c>
      <c r="I161" s="92">
        <f t="shared" si="41"/>
        <v>0.31942764458659717</v>
      </c>
      <c r="J161" s="94">
        <v>112860636</v>
      </c>
      <c r="K161" s="94">
        <v>266480222</v>
      </c>
      <c r="L161" s="92">
        <f t="shared" si="42"/>
        <v>0.4235234988658933</v>
      </c>
      <c r="M161" s="94">
        <v>112860636</v>
      </c>
      <c r="N161" s="94">
        <v>257368869</v>
      </c>
      <c r="O161" s="92">
        <f t="shared" si="43"/>
        <v>0.43851704535407504</v>
      </c>
      <c r="P161" s="94">
        <v>4574800</v>
      </c>
      <c r="Q161" s="94">
        <v>50466050</v>
      </c>
      <c r="R161" s="92">
        <f t="shared" si="44"/>
        <v>0.09065104164086549</v>
      </c>
      <c r="S161" s="95">
        <v>2750000</v>
      </c>
      <c r="T161" s="96">
        <v>50466050</v>
      </c>
      <c r="U161" s="92">
        <f t="shared" si="45"/>
        <v>0.05449207932857832</v>
      </c>
      <c r="V161" s="95">
        <v>2750000</v>
      </c>
      <c r="W161" s="96">
        <v>0</v>
      </c>
      <c r="X161" s="92">
        <f t="shared" si="46"/>
        <v>0</v>
      </c>
      <c r="Y161" s="95">
        <v>43941250</v>
      </c>
      <c r="Z161" s="95">
        <v>50466050</v>
      </c>
      <c r="AA161" s="92">
        <f t="shared" si="47"/>
        <v>0.870709120289779</v>
      </c>
      <c r="AB161" s="94">
        <v>0</v>
      </c>
      <c r="AC161" s="95">
        <v>154754750</v>
      </c>
      <c r="AD161" s="92">
        <f t="shared" si="48"/>
        <v>0</v>
      </c>
      <c r="AE161" s="40">
        <v>0</v>
      </c>
      <c r="AF161" s="48">
        <v>353321442</v>
      </c>
      <c r="AG161" s="27">
        <f t="shared" si="49"/>
        <v>0</v>
      </c>
    </row>
    <row r="162" spans="1:33" s="12" customFormat="1" ht="12.75" customHeight="1">
      <c r="A162" s="24"/>
      <c r="B162" s="25" t="s">
        <v>375</v>
      </c>
      <c r="C162" s="26" t="s">
        <v>376</v>
      </c>
      <c r="D162" s="39">
        <v>0</v>
      </c>
      <c r="E162" s="40">
        <v>0</v>
      </c>
      <c r="F162" s="92">
        <f t="shared" si="40"/>
        <v>0</v>
      </c>
      <c r="G162" s="93">
        <v>0</v>
      </c>
      <c r="H162" s="94">
        <v>0</v>
      </c>
      <c r="I162" s="92">
        <f t="shared" si="41"/>
        <v>0</v>
      </c>
      <c r="J162" s="94">
        <v>0</v>
      </c>
      <c r="K162" s="94">
        <v>0</v>
      </c>
      <c r="L162" s="92">
        <f t="shared" si="42"/>
        <v>0</v>
      </c>
      <c r="M162" s="94">
        <v>0</v>
      </c>
      <c r="N162" s="94">
        <v>0</v>
      </c>
      <c r="O162" s="92">
        <f t="shared" si="43"/>
        <v>0</v>
      </c>
      <c r="P162" s="94">
        <v>0</v>
      </c>
      <c r="Q162" s="94">
        <v>0</v>
      </c>
      <c r="R162" s="92">
        <f t="shared" si="44"/>
        <v>0</v>
      </c>
      <c r="S162" s="95">
        <v>0</v>
      </c>
      <c r="T162" s="96">
        <v>0</v>
      </c>
      <c r="U162" s="92">
        <f t="shared" si="45"/>
        <v>0</v>
      </c>
      <c r="V162" s="95">
        <v>0</v>
      </c>
      <c r="W162" s="96">
        <v>0</v>
      </c>
      <c r="X162" s="92">
        <f t="shared" si="46"/>
        <v>0</v>
      </c>
      <c r="Y162" s="95">
        <v>0</v>
      </c>
      <c r="Z162" s="95">
        <v>0</v>
      </c>
      <c r="AA162" s="92">
        <f t="shared" si="47"/>
        <v>0</v>
      </c>
      <c r="AB162" s="94">
        <v>0</v>
      </c>
      <c r="AC162" s="95">
        <v>0</v>
      </c>
      <c r="AD162" s="92">
        <f t="shared" si="48"/>
        <v>0</v>
      </c>
      <c r="AE162" s="40">
        <v>0</v>
      </c>
      <c r="AF162" s="48">
        <v>0</v>
      </c>
      <c r="AG162" s="27">
        <f t="shared" si="49"/>
        <v>0</v>
      </c>
    </row>
    <row r="163" spans="1:33" s="12" customFormat="1" ht="12.75" customHeight="1">
      <c r="A163" s="24"/>
      <c r="B163" s="25" t="s">
        <v>377</v>
      </c>
      <c r="C163" s="26" t="s">
        <v>378</v>
      </c>
      <c r="D163" s="39">
        <v>0</v>
      </c>
      <c r="E163" s="40">
        <v>0</v>
      </c>
      <c r="F163" s="92">
        <f t="shared" si="40"/>
        <v>0</v>
      </c>
      <c r="G163" s="93">
        <v>0</v>
      </c>
      <c r="H163" s="94">
        <v>0</v>
      </c>
      <c r="I163" s="92">
        <f t="shared" si="41"/>
        <v>0</v>
      </c>
      <c r="J163" s="94">
        <v>0</v>
      </c>
      <c r="K163" s="94">
        <v>0</v>
      </c>
      <c r="L163" s="92">
        <f t="shared" si="42"/>
        <v>0</v>
      </c>
      <c r="M163" s="94">
        <v>0</v>
      </c>
      <c r="N163" s="94">
        <v>0</v>
      </c>
      <c r="O163" s="92">
        <f t="shared" si="43"/>
        <v>0</v>
      </c>
      <c r="P163" s="94">
        <v>0</v>
      </c>
      <c r="Q163" s="94">
        <v>0</v>
      </c>
      <c r="R163" s="92">
        <f t="shared" si="44"/>
        <v>0</v>
      </c>
      <c r="S163" s="95">
        <v>0</v>
      </c>
      <c r="T163" s="96">
        <v>0</v>
      </c>
      <c r="U163" s="92">
        <f t="shared" si="45"/>
        <v>0</v>
      </c>
      <c r="V163" s="95">
        <v>0</v>
      </c>
      <c r="W163" s="96">
        <v>0</v>
      </c>
      <c r="X163" s="92">
        <f t="shared" si="46"/>
        <v>0</v>
      </c>
      <c r="Y163" s="95">
        <v>0</v>
      </c>
      <c r="Z163" s="95">
        <v>0</v>
      </c>
      <c r="AA163" s="92">
        <f t="shared" si="47"/>
        <v>0</v>
      </c>
      <c r="AB163" s="94">
        <v>0</v>
      </c>
      <c r="AC163" s="95">
        <v>0</v>
      </c>
      <c r="AD163" s="92">
        <f t="shared" si="48"/>
        <v>0</v>
      </c>
      <c r="AE163" s="40">
        <v>0</v>
      </c>
      <c r="AF163" s="48">
        <v>0</v>
      </c>
      <c r="AG163" s="27">
        <f t="shared" si="49"/>
        <v>0</v>
      </c>
    </row>
    <row r="164" spans="1:33" s="12" customFormat="1" ht="12.75" customHeight="1">
      <c r="A164" s="24"/>
      <c r="B164" s="25" t="s">
        <v>379</v>
      </c>
      <c r="C164" s="26" t="s">
        <v>380</v>
      </c>
      <c r="D164" s="39">
        <v>326865308</v>
      </c>
      <c r="E164" s="40">
        <v>391487000</v>
      </c>
      <c r="F164" s="92">
        <f aca="true" t="shared" si="50" ref="F164:F195">IF($E164=0,0,$N164/$E164)</f>
        <v>0.8349327257354651</v>
      </c>
      <c r="G164" s="93">
        <v>89109000</v>
      </c>
      <c r="H164" s="94">
        <v>336657000</v>
      </c>
      <c r="I164" s="92">
        <f aca="true" t="shared" si="51" ref="I164:I195">IF($AF164=0,0,$M164/$AF164)</f>
        <v>0.2646877979664763</v>
      </c>
      <c r="J164" s="94">
        <v>89109000</v>
      </c>
      <c r="K164" s="94">
        <v>221139807</v>
      </c>
      <c r="L164" s="92">
        <f aca="true" t="shared" si="52" ref="L164:L195">IF($K164=0,0,$M164/$K164)</f>
        <v>0.40295323220572404</v>
      </c>
      <c r="M164" s="94">
        <v>89109000</v>
      </c>
      <c r="N164" s="94">
        <v>326865308</v>
      </c>
      <c r="O164" s="92">
        <f aca="true" t="shared" si="53" ref="O164:O195">IF($N164=0,0,$M164/$N164)</f>
        <v>0.2726168786318553</v>
      </c>
      <c r="P164" s="94">
        <v>0</v>
      </c>
      <c r="Q164" s="94">
        <v>0</v>
      </c>
      <c r="R164" s="92">
        <f aca="true" t="shared" si="54" ref="R164:R195">IF($T164=0,0,$P164/$T164)</f>
        <v>0</v>
      </c>
      <c r="S164" s="95">
        <v>0</v>
      </c>
      <c r="T164" s="96">
        <v>0</v>
      </c>
      <c r="U164" s="92">
        <f aca="true" t="shared" si="55" ref="U164:U195">IF($T164=0,0,$V164/$T164)</f>
        <v>0</v>
      </c>
      <c r="V164" s="95">
        <v>0</v>
      </c>
      <c r="W164" s="96">
        <v>0</v>
      </c>
      <c r="X164" s="92">
        <f aca="true" t="shared" si="56" ref="X164:X195">IF($W164=0,0,$V164/$W164)</f>
        <v>0</v>
      </c>
      <c r="Y164" s="95">
        <v>63023000</v>
      </c>
      <c r="Z164" s="95">
        <v>68021000</v>
      </c>
      <c r="AA164" s="92">
        <f aca="true" t="shared" si="57" ref="AA164:AA195">IF($Z164=0,0,$Y164/$Z164)</f>
        <v>0.9265226915217359</v>
      </c>
      <c r="AB164" s="94">
        <v>0</v>
      </c>
      <c r="AC164" s="95">
        <v>161927257</v>
      </c>
      <c r="AD164" s="92">
        <f aca="true" t="shared" si="58" ref="AD164:AD195">IF($AC164=0,0,$AB164/$AC164)</f>
        <v>0</v>
      </c>
      <c r="AE164" s="40">
        <v>0</v>
      </c>
      <c r="AF164" s="48">
        <v>336657000</v>
      </c>
      <c r="AG164" s="27">
        <f aca="true" t="shared" si="59" ref="AG164:AG195">IF($AF164=0,0,$AE164/$AF164)</f>
        <v>0</v>
      </c>
    </row>
    <row r="165" spans="1:33" s="12" customFormat="1" ht="12.75" customHeight="1">
      <c r="A165" s="24"/>
      <c r="B165" s="25" t="s">
        <v>381</v>
      </c>
      <c r="C165" s="26" t="s">
        <v>382</v>
      </c>
      <c r="D165" s="39">
        <v>48626825</v>
      </c>
      <c r="E165" s="40">
        <v>85007825</v>
      </c>
      <c r="F165" s="92">
        <f t="shared" si="50"/>
        <v>0.5720276339266415</v>
      </c>
      <c r="G165" s="93">
        <v>31549025</v>
      </c>
      <c r="H165" s="94">
        <v>84984210</v>
      </c>
      <c r="I165" s="92">
        <f t="shared" si="51"/>
        <v>0.37123396216779564</v>
      </c>
      <c r="J165" s="94">
        <v>31549025</v>
      </c>
      <c r="K165" s="94">
        <v>66684210</v>
      </c>
      <c r="L165" s="92">
        <f t="shared" si="52"/>
        <v>0.47311087587301404</v>
      </c>
      <c r="M165" s="94">
        <v>31549025</v>
      </c>
      <c r="N165" s="94">
        <v>48626825</v>
      </c>
      <c r="O165" s="92">
        <f t="shared" si="53"/>
        <v>0.6487987854440425</v>
      </c>
      <c r="P165" s="94">
        <v>0</v>
      </c>
      <c r="Q165" s="94">
        <v>0</v>
      </c>
      <c r="R165" s="92">
        <f t="shared" si="54"/>
        <v>0</v>
      </c>
      <c r="S165" s="95">
        <v>0</v>
      </c>
      <c r="T165" s="96">
        <v>0</v>
      </c>
      <c r="U165" s="92">
        <f t="shared" si="55"/>
        <v>0</v>
      </c>
      <c r="V165" s="95">
        <v>0</v>
      </c>
      <c r="W165" s="96">
        <v>0</v>
      </c>
      <c r="X165" s="92">
        <f t="shared" si="56"/>
        <v>0</v>
      </c>
      <c r="Y165" s="95">
        <v>0</v>
      </c>
      <c r="Z165" s="95">
        <v>0</v>
      </c>
      <c r="AA165" s="92">
        <f t="shared" si="57"/>
        <v>0</v>
      </c>
      <c r="AB165" s="94">
        <v>0</v>
      </c>
      <c r="AC165" s="95">
        <v>39901675</v>
      </c>
      <c r="AD165" s="92">
        <f t="shared" si="58"/>
        <v>0</v>
      </c>
      <c r="AE165" s="40">
        <v>0</v>
      </c>
      <c r="AF165" s="48">
        <v>84984210</v>
      </c>
      <c r="AG165" s="27">
        <f t="shared" si="59"/>
        <v>0</v>
      </c>
    </row>
    <row r="166" spans="1:33" s="12" customFormat="1" ht="12.75" customHeight="1">
      <c r="A166" s="24"/>
      <c r="B166" s="25" t="s">
        <v>79</v>
      </c>
      <c r="C166" s="26" t="s">
        <v>80</v>
      </c>
      <c r="D166" s="39">
        <v>781133000</v>
      </c>
      <c r="E166" s="40">
        <v>945875000</v>
      </c>
      <c r="F166" s="92">
        <f t="shared" si="50"/>
        <v>0.8258311087617286</v>
      </c>
      <c r="G166" s="93">
        <v>300378000</v>
      </c>
      <c r="H166" s="94">
        <v>945875000</v>
      </c>
      <c r="I166" s="92">
        <f t="shared" si="51"/>
        <v>0.31756627461345316</v>
      </c>
      <c r="J166" s="94">
        <v>300378000</v>
      </c>
      <c r="K166" s="94">
        <v>674838279</v>
      </c>
      <c r="L166" s="92">
        <f t="shared" si="52"/>
        <v>0.44511108712610536</v>
      </c>
      <c r="M166" s="94">
        <v>300378000</v>
      </c>
      <c r="N166" s="94">
        <v>781133000</v>
      </c>
      <c r="O166" s="92">
        <f t="shared" si="53"/>
        <v>0.38454142892439575</v>
      </c>
      <c r="P166" s="94">
        <v>34422882</v>
      </c>
      <c r="Q166" s="94">
        <v>130229882</v>
      </c>
      <c r="R166" s="92">
        <f t="shared" si="54"/>
        <v>0.2643239897890716</v>
      </c>
      <c r="S166" s="95">
        <v>0</v>
      </c>
      <c r="T166" s="96">
        <v>130229882</v>
      </c>
      <c r="U166" s="92">
        <f t="shared" si="55"/>
        <v>0</v>
      </c>
      <c r="V166" s="95">
        <v>0</v>
      </c>
      <c r="W166" s="96">
        <v>869922922</v>
      </c>
      <c r="X166" s="92">
        <f t="shared" si="56"/>
        <v>0</v>
      </c>
      <c r="Y166" s="95">
        <v>92420000</v>
      </c>
      <c r="Z166" s="95">
        <v>130229882</v>
      </c>
      <c r="AA166" s="92">
        <f t="shared" si="57"/>
        <v>0.7096681543487846</v>
      </c>
      <c r="AB166" s="94">
        <v>23865364</v>
      </c>
      <c r="AC166" s="95">
        <v>529617000</v>
      </c>
      <c r="AD166" s="92">
        <f t="shared" si="58"/>
        <v>0.04506155202721967</v>
      </c>
      <c r="AE166" s="40">
        <v>109798594</v>
      </c>
      <c r="AF166" s="48">
        <v>945875000</v>
      </c>
      <c r="AG166" s="27">
        <f t="shared" si="59"/>
        <v>0.1160815054843399</v>
      </c>
    </row>
    <row r="167" spans="1:33" s="12" customFormat="1" ht="12.75" customHeight="1">
      <c r="A167" s="24"/>
      <c r="B167" s="25" t="s">
        <v>383</v>
      </c>
      <c r="C167" s="26" t="s">
        <v>384</v>
      </c>
      <c r="D167" s="39">
        <v>0</v>
      </c>
      <c r="E167" s="40">
        <v>0</v>
      </c>
      <c r="F167" s="92">
        <f t="shared" si="50"/>
        <v>0</v>
      </c>
      <c r="G167" s="93">
        <v>0</v>
      </c>
      <c r="H167" s="94">
        <v>0</v>
      </c>
      <c r="I167" s="92">
        <f t="shared" si="51"/>
        <v>0</v>
      </c>
      <c r="J167" s="94">
        <v>0</v>
      </c>
      <c r="K167" s="94">
        <v>0</v>
      </c>
      <c r="L167" s="92">
        <f t="shared" si="52"/>
        <v>0</v>
      </c>
      <c r="M167" s="94">
        <v>0</v>
      </c>
      <c r="N167" s="94">
        <v>0</v>
      </c>
      <c r="O167" s="92">
        <f t="shared" si="53"/>
        <v>0</v>
      </c>
      <c r="P167" s="94">
        <v>0</v>
      </c>
      <c r="Q167" s="94">
        <v>0</v>
      </c>
      <c r="R167" s="92">
        <f t="shared" si="54"/>
        <v>0</v>
      </c>
      <c r="S167" s="95">
        <v>0</v>
      </c>
      <c r="T167" s="96">
        <v>0</v>
      </c>
      <c r="U167" s="92">
        <f t="shared" si="55"/>
        <v>0</v>
      </c>
      <c r="V167" s="95">
        <v>0</v>
      </c>
      <c r="W167" s="96">
        <v>0</v>
      </c>
      <c r="X167" s="92">
        <f t="shared" si="56"/>
        <v>0</v>
      </c>
      <c r="Y167" s="95">
        <v>0</v>
      </c>
      <c r="Z167" s="95">
        <v>0</v>
      </c>
      <c r="AA167" s="92">
        <f t="shared" si="57"/>
        <v>0</v>
      </c>
      <c r="AB167" s="94">
        <v>0</v>
      </c>
      <c r="AC167" s="95">
        <v>0</v>
      </c>
      <c r="AD167" s="92">
        <f t="shared" si="58"/>
        <v>0</v>
      </c>
      <c r="AE167" s="40">
        <v>0</v>
      </c>
      <c r="AF167" s="48">
        <v>0</v>
      </c>
      <c r="AG167" s="27">
        <f t="shared" si="59"/>
        <v>0</v>
      </c>
    </row>
    <row r="168" spans="1:33" s="12" customFormat="1" ht="12.75" customHeight="1">
      <c r="A168" s="24"/>
      <c r="B168" s="25" t="s">
        <v>81</v>
      </c>
      <c r="C168" s="26" t="s">
        <v>82</v>
      </c>
      <c r="D168" s="39">
        <v>1040105948</v>
      </c>
      <c r="E168" s="40">
        <v>1190301948</v>
      </c>
      <c r="F168" s="92">
        <f t="shared" si="50"/>
        <v>0.8738168913758679</v>
      </c>
      <c r="G168" s="93">
        <v>307087920</v>
      </c>
      <c r="H168" s="94">
        <v>1226796723</v>
      </c>
      <c r="I168" s="92">
        <f t="shared" si="51"/>
        <v>0.2503168734010386</v>
      </c>
      <c r="J168" s="94">
        <v>307087920</v>
      </c>
      <c r="K168" s="94">
        <v>778612723</v>
      </c>
      <c r="L168" s="92">
        <f t="shared" si="52"/>
        <v>0.39440393269813034</v>
      </c>
      <c r="M168" s="94">
        <v>307087920</v>
      </c>
      <c r="N168" s="94">
        <v>1040105948</v>
      </c>
      <c r="O168" s="92">
        <f t="shared" si="53"/>
        <v>0.29524676845709186</v>
      </c>
      <c r="P168" s="94">
        <v>0</v>
      </c>
      <c r="Q168" s="94">
        <v>140692000</v>
      </c>
      <c r="R168" s="92">
        <f t="shared" si="54"/>
        <v>0</v>
      </c>
      <c r="S168" s="95">
        <v>0</v>
      </c>
      <c r="T168" s="96">
        <v>140692000</v>
      </c>
      <c r="U168" s="92">
        <f t="shared" si="55"/>
        <v>0</v>
      </c>
      <c r="V168" s="95">
        <v>0</v>
      </c>
      <c r="W168" s="96">
        <v>2300857331</v>
      </c>
      <c r="X168" s="92">
        <f t="shared" si="56"/>
        <v>0</v>
      </c>
      <c r="Y168" s="95">
        <v>0</v>
      </c>
      <c r="Z168" s="95">
        <v>0</v>
      </c>
      <c r="AA168" s="92">
        <f t="shared" si="57"/>
        <v>0</v>
      </c>
      <c r="AB168" s="94">
        <v>84959600</v>
      </c>
      <c r="AC168" s="95">
        <v>871476402</v>
      </c>
      <c r="AD168" s="92">
        <f t="shared" si="58"/>
        <v>0.09748927200440707</v>
      </c>
      <c r="AE168" s="40">
        <v>89759909</v>
      </c>
      <c r="AF168" s="48">
        <v>1226796723</v>
      </c>
      <c r="AG168" s="27">
        <f t="shared" si="59"/>
        <v>0.07316608148455252</v>
      </c>
    </row>
    <row r="169" spans="1:33" s="12" customFormat="1" ht="12.75" customHeight="1">
      <c r="A169" s="24"/>
      <c r="B169" s="25" t="s">
        <v>83</v>
      </c>
      <c r="C169" s="26" t="s">
        <v>84</v>
      </c>
      <c r="D169" s="39">
        <v>704333236</v>
      </c>
      <c r="E169" s="40">
        <v>779414236</v>
      </c>
      <c r="F169" s="92">
        <f t="shared" si="50"/>
        <v>0.9036699658126337</v>
      </c>
      <c r="G169" s="93">
        <v>224542658</v>
      </c>
      <c r="H169" s="94">
        <v>821707000</v>
      </c>
      <c r="I169" s="92">
        <f t="shared" si="51"/>
        <v>0.2732636548063969</v>
      </c>
      <c r="J169" s="94">
        <v>224542658</v>
      </c>
      <c r="K169" s="94">
        <v>626019935</v>
      </c>
      <c r="L169" s="92">
        <f t="shared" si="52"/>
        <v>0.3586829195782719</v>
      </c>
      <c r="M169" s="94">
        <v>224542658</v>
      </c>
      <c r="N169" s="94">
        <v>704333236</v>
      </c>
      <c r="O169" s="92">
        <f t="shared" si="53"/>
        <v>0.3188017354898754</v>
      </c>
      <c r="P169" s="94">
        <v>242354500</v>
      </c>
      <c r="Q169" s="94">
        <v>288427500</v>
      </c>
      <c r="R169" s="92">
        <f t="shared" si="54"/>
        <v>0.8402614175139334</v>
      </c>
      <c r="S169" s="95">
        <v>120541000</v>
      </c>
      <c r="T169" s="96">
        <v>288427500</v>
      </c>
      <c r="U169" s="92">
        <f t="shared" si="55"/>
        <v>0.417924781790918</v>
      </c>
      <c r="V169" s="95">
        <v>120541000</v>
      </c>
      <c r="W169" s="96">
        <v>4679516338</v>
      </c>
      <c r="X169" s="92">
        <f t="shared" si="56"/>
        <v>0.025759286065772893</v>
      </c>
      <c r="Y169" s="95">
        <v>191775000</v>
      </c>
      <c r="Z169" s="95">
        <v>288427500</v>
      </c>
      <c r="AA169" s="92">
        <f t="shared" si="57"/>
        <v>0.6648984580180461</v>
      </c>
      <c r="AB169" s="94">
        <v>36657927</v>
      </c>
      <c r="AC169" s="95">
        <v>396618356</v>
      </c>
      <c r="AD169" s="92">
        <f t="shared" si="58"/>
        <v>0.09242619875112386</v>
      </c>
      <c r="AE169" s="40">
        <v>65767835</v>
      </c>
      <c r="AF169" s="48">
        <v>821707000</v>
      </c>
      <c r="AG169" s="27">
        <f t="shared" si="59"/>
        <v>0.08003806101201523</v>
      </c>
    </row>
    <row r="170" spans="1:33" s="12" customFormat="1" ht="12.75" customHeight="1">
      <c r="A170" s="24"/>
      <c r="B170" s="25" t="s">
        <v>385</v>
      </c>
      <c r="C170" s="26" t="s">
        <v>386</v>
      </c>
      <c r="D170" s="39">
        <v>87482803</v>
      </c>
      <c r="E170" s="40">
        <v>128493525</v>
      </c>
      <c r="F170" s="92">
        <f t="shared" si="50"/>
        <v>0.6808343299788842</v>
      </c>
      <c r="G170" s="93">
        <v>53346261</v>
      </c>
      <c r="H170" s="94">
        <v>128493525</v>
      </c>
      <c r="I170" s="92">
        <f t="shared" si="51"/>
        <v>0.4151669198895431</v>
      </c>
      <c r="J170" s="94">
        <v>53346261</v>
      </c>
      <c r="K170" s="94">
        <v>107990265</v>
      </c>
      <c r="L170" s="92">
        <f t="shared" si="52"/>
        <v>0.4939913889460314</v>
      </c>
      <c r="M170" s="94">
        <v>53346261</v>
      </c>
      <c r="N170" s="94">
        <v>87482803</v>
      </c>
      <c r="O170" s="92">
        <f t="shared" si="53"/>
        <v>0.609791400945395</v>
      </c>
      <c r="P170" s="94">
        <v>0</v>
      </c>
      <c r="Q170" s="94">
        <v>0</v>
      </c>
      <c r="R170" s="92">
        <f t="shared" si="54"/>
        <v>0</v>
      </c>
      <c r="S170" s="95">
        <v>0</v>
      </c>
      <c r="T170" s="96">
        <v>0</v>
      </c>
      <c r="U170" s="92">
        <f t="shared" si="55"/>
        <v>0</v>
      </c>
      <c r="V170" s="95">
        <v>0</v>
      </c>
      <c r="W170" s="96">
        <v>0</v>
      </c>
      <c r="X170" s="92">
        <f t="shared" si="56"/>
        <v>0</v>
      </c>
      <c r="Y170" s="95">
        <v>11558000</v>
      </c>
      <c r="Z170" s="95">
        <v>13748260</v>
      </c>
      <c r="AA170" s="92">
        <f t="shared" si="57"/>
        <v>0.840688203452655</v>
      </c>
      <c r="AB170" s="94">
        <v>0</v>
      </c>
      <c r="AC170" s="95">
        <v>55709544</v>
      </c>
      <c r="AD170" s="92">
        <f t="shared" si="58"/>
        <v>0</v>
      </c>
      <c r="AE170" s="40">
        <v>0</v>
      </c>
      <c r="AF170" s="48">
        <v>128493525</v>
      </c>
      <c r="AG170" s="27">
        <f t="shared" si="59"/>
        <v>0</v>
      </c>
    </row>
    <row r="171" spans="1:33" s="12" customFormat="1" ht="12.75" customHeight="1">
      <c r="A171" s="24"/>
      <c r="B171" s="25" t="s">
        <v>387</v>
      </c>
      <c r="C171" s="26" t="s">
        <v>388</v>
      </c>
      <c r="D171" s="39">
        <v>53467000</v>
      </c>
      <c r="E171" s="40">
        <v>234719000</v>
      </c>
      <c r="F171" s="92">
        <f t="shared" si="50"/>
        <v>0.22779152944584802</v>
      </c>
      <c r="G171" s="93">
        <v>61563000</v>
      </c>
      <c r="H171" s="94">
        <v>192278000</v>
      </c>
      <c r="I171" s="92">
        <f t="shared" si="51"/>
        <v>0.3201770353342556</v>
      </c>
      <c r="J171" s="94">
        <v>61563000</v>
      </c>
      <c r="K171" s="94">
        <v>135278000</v>
      </c>
      <c r="L171" s="92">
        <f t="shared" si="52"/>
        <v>0.4550850840491432</v>
      </c>
      <c r="M171" s="94">
        <v>61563000</v>
      </c>
      <c r="N171" s="94">
        <v>53467000</v>
      </c>
      <c r="O171" s="92">
        <f t="shared" si="53"/>
        <v>1.1514205023659454</v>
      </c>
      <c r="P171" s="94">
        <v>4769000</v>
      </c>
      <c r="Q171" s="94">
        <v>75157000</v>
      </c>
      <c r="R171" s="92">
        <f t="shared" si="54"/>
        <v>0.06345383663531008</v>
      </c>
      <c r="S171" s="95">
        <v>0</v>
      </c>
      <c r="T171" s="96">
        <v>75157000</v>
      </c>
      <c r="U171" s="92">
        <f t="shared" si="55"/>
        <v>0</v>
      </c>
      <c r="V171" s="95">
        <v>0</v>
      </c>
      <c r="W171" s="96">
        <v>0</v>
      </c>
      <c r="X171" s="92">
        <f t="shared" si="56"/>
        <v>0</v>
      </c>
      <c r="Y171" s="95">
        <v>70388000</v>
      </c>
      <c r="Z171" s="95">
        <v>75239010</v>
      </c>
      <c r="AA171" s="92">
        <f t="shared" si="57"/>
        <v>0.9355253345305846</v>
      </c>
      <c r="AB171" s="94">
        <v>0</v>
      </c>
      <c r="AC171" s="95">
        <v>15075000</v>
      </c>
      <c r="AD171" s="92">
        <f t="shared" si="58"/>
        <v>0</v>
      </c>
      <c r="AE171" s="40">
        <v>0</v>
      </c>
      <c r="AF171" s="48">
        <v>192278000</v>
      </c>
      <c r="AG171" s="27">
        <f t="shared" si="59"/>
        <v>0</v>
      </c>
    </row>
    <row r="172" spans="1:33" s="12" customFormat="1" ht="12.75" customHeight="1">
      <c r="A172" s="24"/>
      <c r="B172" s="25" t="s">
        <v>389</v>
      </c>
      <c r="C172" s="26" t="s">
        <v>390</v>
      </c>
      <c r="D172" s="39">
        <v>52797156</v>
      </c>
      <c r="E172" s="40">
        <v>273004156</v>
      </c>
      <c r="F172" s="92">
        <f t="shared" si="50"/>
        <v>0.19339323171329303</v>
      </c>
      <c r="G172" s="93">
        <v>107963094</v>
      </c>
      <c r="H172" s="94">
        <v>273004156</v>
      </c>
      <c r="I172" s="92">
        <f t="shared" si="51"/>
        <v>0.395463188479812</v>
      </c>
      <c r="J172" s="94">
        <v>107963094</v>
      </c>
      <c r="K172" s="94">
        <v>273004156</v>
      </c>
      <c r="L172" s="92">
        <f t="shared" si="52"/>
        <v>0.395463188479812</v>
      </c>
      <c r="M172" s="94">
        <v>107963094</v>
      </c>
      <c r="N172" s="94">
        <v>52797156</v>
      </c>
      <c r="O172" s="92">
        <f t="shared" si="53"/>
        <v>2.0448657120849463</v>
      </c>
      <c r="P172" s="94">
        <v>75067000</v>
      </c>
      <c r="Q172" s="94">
        <v>168000000</v>
      </c>
      <c r="R172" s="92">
        <f t="shared" si="54"/>
        <v>0.44682738095238095</v>
      </c>
      <c r="S172" s="95">
        <v>0</v>
      </c>
      <c r="T172" s="96">
        <v>168000000</v>
      </c>
      <c r="U172" s="92">
        <f t="shared" si="55"/>
        <v>0</v>
      </c>
      <c r="V172" s="95">
        <v>0</v>
      </c>
      <c r="W172" s="96">
        <v>484947839</v>
      </c>
      <c r="X172" s="92">
        <f t="shared" si="56"/>
        <v>0</v>
      </c>
      <c r="Y172" s="95">
        <v>141900000</v>
      </c>
      <c r="Z172" s="95">
        <v>168000000</v>
      </c>
      <c r="AA172" s="92">
        <f t="shared" si="57"/>
        <v>0.8446428571428571</v>
      </c>
      <c r="AB172" s="94">
        <v>3194921</v>
      </c>
      <c r="AC172" s="95">
        <v>27613600</v>
      </c>
      <c r="AD172" s="92">
        <f t="shared" si="58"/>
        <v>0.11570099516180433</v>
      </c>
      <c r="AE172" s="40">
        <v>30000000</v>
      </c>
      <c r="AF172" s="48">
        <v>273004156</v>
      </c>
      <c r="AG172" s="27">
        <f t="shared" si="59"/>
        <v>0.10988843700972815</v>
      </c>
    </row>
    <row r="173" spans="1:33" s="12" customFormat="1" ht="12.75" customHeight="1">
      <c r="A173" s="24"/>
      <c r="B173" s="25" t="s">
        <v>391</v>
      </c>
      <c r="C173" s="26" t="s">
        <v>392</v>
      </c>
      <c r="D173" s="39">
        <v>153397173</v>
      </c>
      <c r="E173" s="40">
        <v>216180173</v>
      </c>
      <c r="F173" s="92">
        <f t="shared" si="50"/>
        <v>0.7095802120576525</v>
      </c>
      <c r="G173" s="93">
        <v>74088129</v>
      </c>
      <c r="H173" s="94">
        <v>215083860</v>
      </c>
      <c r="I173" s="92">
        <f t="shared" si="51"/>
        <v>0.34446159279455</v>
      </c>
      <c r="J173" s="94">
        <v>74088129</v>
      </c>
      <c r="K173" s="94">
        <v>137410279</v>
      </c>
      <c r="L173" s="92">
        <f t="shared" si="52"/>
        <v>0.539174576597723</v>
      </c>
      <c r="M173" s="94">
        <v>74088129</v>
      </c>
      <c r="N173" s="94">
        <v>153397173</v>
      </c>
      <c r="O173" s="92">
        <f t="shared" si="53"/>
        <v>0.48298236239334086</v>
      </c>
      <c r="P173" s="94">
        <v>0</v>
      </c>
      <c r="Q173" s="94">
        <v>21082</v>
      </c>
      <c r="R173" s="92">
        <f t="shared" si="54"/>
        <v>0</v>
      </c>
      <c r="S173" s="95">
        <v>0</v>
      </c>
      <c r="T173" s="96">
        <v>21082</v>
      </c>
      <c r="U173" s="92">
        <f t="shared" si="55"/>
        <v>0</v>
      </c>
      <c r="V173" s="95">
        <v>0</v>
      </c>
      <c r="W173" s="96">
        <v>126692961</v>
      </c>
      <c r="X173" s="92">
        <f t="shared" si="56"/>
        <v>0</v>
      </c>
      <c r="Y173" s="95">
        <v>21083</v>
      </c>
      <c r="Z173" s="95">
        <v>21083</v>
      </c>
      <c r="AA173" s="92">
        <f t="shared" si="57"/>
        <v>1</v>
      </c>
      <c r="AB173" s="94">
        <v>55167284</v>
      </c>
      <c r="AC173" s="95">
        <v>106401770</v>
      </c>
      <c r="AD173" s="92">
        <f t="shared" si="58"/>
        <v>0.5184808861732282</v>
      </c>
      <c r="AE173" s="40">
        <v>62504901</v>
      </c>
      <c r="AF173" s="48">
        <v>215083860</v>
      </c>
      <c r="AG173" s="27">
        <f t="shared" si="59"/>
        <v>0.2906071194742367</v>
      </c>
    </row>
    <row r="174" spans="1:33" s="12" customFormat="1" ht="12.75" customHeight="1">
      <c r="A174" s="24"/>
      <c r="B174" s="25" t="s">
        <v>85</v>
      </c>
      <c r="C174" s="26" t="s">
        <v>86</v>
      </c>
      <c r="D174" s="39">
        <v>851306040</v>
      </c>
      <c r="E174" s="40">
        <v>1117440040</v>
      </c>
      <c r="F174" s="92">
        <f t="shared" si="50"/>
        <v>0.7618359907704757</v>
      </c>
      <c r="G174" s="93">
        <v>338184861</v>
      </c>
      <c r="H174" s="94">
        <v>1103300161</v>
      </c>
      <c r="I174" s="92">
        <f t="shared" si="51"/>
        <v>0.3065211743406969</v>
      </c>
      <c r="J174" s="94">
        <v>338184861</v>
      </c>
      <c r="K174" s="94">
        <v>825631371</v>
      </c>
      <c r="L174" s="92">
        <f t="shared" si="52"/>
        <v>0.4096075717064777</v>
      </c>
      <c r="M174" s="94">
        <v>338184861</v>
      </c>
      <c r="N174" s="94">
        <v>851306040</v>
      </c>
      <c r="O174" s="92">
        <f t="shared" si="53"/>
        <v>0.3972541543344389</v>
      </c>
      <c r="P174" s="94">
        <v>124621536</v>
      </c>
      <c r="Q174" s="94">
        <v>700290359</v>
      </c>
      <c r="R174" s="92">
        <f t="shared" si="54"/>
        <v>0.17795694942588808</v>
      </c>
      <c r="S174" s="95">
        <v>33094909</v>
      </c>
      <c r="T174" s="96">
        <v>700290359</v>
      </c>
      <c r="U174" s="92">
        <f t="shared" si="55"/>
        <v>0.04725883852986187</v>
      </c>
      <c r="V174" s="95">
        <v>33094909</v>
      </c>
      <c r="W174" s="96">
        <v>5788475431</v>
      </c>
      <c r="X174" s="92">
        <f t="shared" si="56"/>
        <v>0.0057173791950055185</v>
      </c>
      <c r="Y174" s="95">
        <v>186856730</v>
      </c>
      <c r="Z174" s="95">
        <v>700290358</v>
      </c>
      <c r="AA174" s="92">
        <f t="shared" si="57"/>
        <v>0.2668275064269841</v>
      </c>
      <c r="AB174" s="94">
        <v>53256142</v>
      </c>
      <c r="AC174" s="95">
        <v>507239240</v>
      </c>
      <c r="AD174" s="92">
        <f t="shared" si="58"/>
        <v>0.10499215715251052</v>
      </c>
      <c r="AE174" s="40">
        <v>218054707</v>
      </c>
      <c r="AF174" s="48">
        <v>1103300161</v>
      </c>
      <c r="AG174" s="27">
        <f t="shared" si="59"/>
        <v>0.197638607069867</v>
      </c>
    </row>
    <row r="175" spans="1:33" s="12" customFormat="1" ht="12.75" customHeight="1">
      <c r="A175" s="24"/>
      <c r="B175" s="25" t="s">
        <v>393</v>
      </c>
      <c r="C175" s="26" t="s">
        <v>394</v>
      </c>
      <c r="D175" s="39">
        <v>114116</v>
      </c>
      <c r="E175" s="40">
        <v>155546</v>
      </c>
      <c r="F175" s="92">
        <f t="shared" si="50"/>
        <v>0.7336479240867654</v>
      </c>
      <c r="G175" s="93">
        <v>50157</v>
      </c>
      <c r="H175" s="94">
        <v>183284</v>
      </c>
      <c r="I175" s="92">
        <f t="shared" si="51"/>
        <v>0.2736572750485585</v>
      </c>
      <c r="J175" s="94">
        <v>50157</v>
      </c>
      <c r="K175" s="94">
        <v>152934</v>
      </c>
      <c r="L175" s="92">
        <f t="shared" si="52"/>
        <v>0.32796500451175015</v>
      </c>
      <c r="M175" s="94">
        <v>50157</v>
      </c>
      <c r="N175" s="94">
        <v>114116</v>
      </c>
      <c r="O175" s="92">
        <f t="shared" si="53"/>
        <v>0.4395264467734586</v>
      </c>
      <c r="P175" s="94">
        <v>3870</v>
      </c>
      <c r="Q175" s="94">
        <v>42363</v>
      </c>
      <c r="R175" s="92">
        <f t="shared" si="54"/>
        <v>0.09135330359039728</v>
      </c>
      <c r="S175" s="95">
        <v>0</v>
      </c>
      <c r="T175" s="96">
        <v>42363</v>
      </c>
      <c r="U175" s="92">
        <f t="shared" si="55"/>
        <v>0</v>
      </c>
      <c r="V175" s="95">
        <v>0</v>
      </c>
      <c r="W175" s="96">
        <v>0</v>
      </c>
      <c r="X175" s="92">
        <f t="shared" si="56"/>
        <v>0</v>
      </c>
      <c r="Y175" s="95">
        <v>38853</v>
      </c>
      <c r="Z175" s="95">
        <v>42363</v>
      </c>
      <c r="AA175" s="92">
        <f t="shared" si="57"/>
        <v>0.917144678138942</v>
      </c>
      <c r="AB175" s="94">
        <v>0</v>
      </c>
      <c r="AC175" s="95">
        <v>87432</v>
      </c>
      <c r="AD175" s="92">
        <f t="shared" si="58"/>
        <v>0</v>
      </c>
      <c r="AE175" s="40">
        <v>0</v>
      </c>
      <c r="AF175" s="48">
        <v>183284</v>
      </c>
      <c r="AG175" s="27">
        <f t="shared" si="59"/>
        <v>0</v>
      </c>
    </row>
    <row r="176" spans="1:33" s="12" customFormat="1" ht="12.75" customHeight="1">
      <c r="A176" s="24"/>
      <c r="B176" s="25" t="s">
        <v>395</v>
      </c>
      <c r="C176" s="26" t="s">
        <v>396</v>
      </c>
      <c r="D176" s="39">
        <v>124589701</v>
      </c>
      <c r="E176" s="40">
        <v>340519125</v>
      </c>
      <c r="F176" s="92">
        <f t="shared" si="50"/>
        <v>0.36588165495844027</v>
      </c>
      <c r="G176" s="93">
        <v>148304418</v>
      </c>
      <c r="H176" s="94">
        <v>341052342</v>
      </c>
      <c r="I176" s="92">
        <f t="shared" si="51"/>
        <v>0.4348435701403276</v>
      </c>
      <c r="J176" s="94">
        <v>148304418</v>
      </c>
      <c r="K176" s="94">
        <v>294757642</v>
      </c>
      <c r="L176" s="92">
        <f t="shared" si="52"/>
        <v>0.5031401967858055</v>
      </c>
      <c r="M176" s="94">
        <v>148304418</v>
      </c>
      <c r="N176" s="94">
        <v>124589701</v>
      </c>
      <c r="O176" s="92">
        <f t="shared" si="53"/>
        <v>1.1903425147476676</v>
      </c>
      <c r="P176" s="94">
        <v>0</v>
      </c>
      <c r="Q176" s="94">
        <v>0</v>
      </c>
      <c r="R176" s="92">
        <f t="shared" si="54"/>
        <v>0</v>
      </c>
      <c r="S176" s="95">
        <v>0</v>
      </c>
      <c r="T176" s="96">
        <v>0</v>
      </c>
      <c r="U176" s="92">
        <f t="shared" si="55"/>
        <v>0</v>
      </c>
      <c r="V176" s="95">
        <v>0</v>
      </c>
      <c r="W176" s="96">
        <v>0</v>
      </c>
      <c r="X176" s="92">
        <f t="shared" si="56"/>
        <v>0</v>
      </c>
      <c r="Y176" s="95">
        <v>0</v>
      </c>
      <c r="Z176" s="95">
        <v>0</v>
      </c>
      <c r="AA176" s="92">
        <f t="shared" si="57"/>
        <v>0</v>
      </c>
      <c r="AB176" s="94">
        <v>0</v>
      </c>
      <c r="AC176" s="95">
        <v>64233890</v>
      </c>
      <c r="AD176" s="92">
        <f t="shared" si="58"/>
        <v>0</v>
      </c>
      <c r="AE176" s="40">
        <v>0</v>
      </c>
      <c r="AF176" s="48">
        <v>341052342</v>
      </c>
      <c r="AG176" s="27">
        <f t="shared" si="59"/>
        <v>0</v>
      </c>
    </row>
    <row r="177" spans="1:33" s="12" customFormat="1" ht="12.75" customHeight="1">
      <c r="A177" s="24"/>
      <c r="B177" s="25" t="s">
        <v>397</v>
      </c>
      <c r="C177" s="26" t="s">
        <v>398</v>
      </c>
      <c r="D177" s="39">
        <v>414902000</v>
      </c>
      <c r="E177" s="40">
        <v>810158000</v>
      </c>
      <c r="F177" s="92">
        <f t="shared" si="50"/>
        <v>0.512124795410278</v>
      </c>
      <c r="G177" s="93">
        <v>178373000</v>
      </c>
      <c r="H177" s="94">
        <v>540084000</v>
      </c>
      <c r="I177" s="92">
        <f t="shared" si="51"/>
        <v>0.3302689951933403</v>
      </c>
      <c r="J177" s="94">
        <v>178373000</v>
      </c>
      <c r="K177" s="94">
        <v>475084000</v>
      </c>
      <c r="L177" s="92">
        <f t="shared" si="52"/>
        <v>0.37545570888516555</v>
      </c>
      <c r="M177" s="94">
        <v>178373000</v>
      </c>
      <c r="N177" s="94">
        <v>414902000</v>
      </c>
      <c r="O177" s="92">
        <f t="shared" si="53"/>
        <v>0.4299159801591701</v>
      </c>
      <c r="P177" s="94">
        <v>0</v>
      </c>
      <c r="Q177" s="94">
        <v>0</v>
      </c>
      <c r="R177" s="92">
        <f t="shared" si="54"/>
        <v>0</v>
      </c>
      <c r="S177" s="95">
        <v>0</v>
      </c>
      <c r="T177" s="96">
        <v>0</v>
      </c>
      <c r="U177" s="92">
        <f t="shared" si="55"/>
        <v>0</v>
      </c>
      <c r="V177" s="95">
        <v>0</v>
      </c>
      <c r="W177" s="96">
        <v>0</v>
      </c>
      <c r="X177" s="92">
        <f t="shared" si="56"/>
        <v>0</v>
      </c>
      <c r="Y177" s="95">
        <v>0</v>
      </c>
      <c r="Z177" s="95">
        <v>0</v>
      </c>
      <c r="AA177" s="92">
        <f t="shared" si="57"/>
        <v>0</v>
      </c>
      <c r="AB177" s="94">
        <v>0</v>
      </c>
      <c r="AC177" s="95">
        <v>17500000</v>
      </c>
      <c r="AD177" s="92">
        <f t="shared" si="58"/>
        <v>0</v>
      </c>
      <c r="AE177" s="40">
        <v>0</v>
      </c>
      <c r="AF177" s="48">
        <v>540084000</v>
      </c>
      <c r="AG177" s="27">
        <f t="shared" si="59"/>
        <v>0</v>
      </c>
    </row>
    <row r="178" spans="1:33" s="12" customFormat="1" ht="12.75" customHeight="1">
      <c r="A178" s="24"/>
      <c r="B178" s="25" t="s">
        <v>399</v>
      </c>
      <c r="C178" s="26" t="s">
        <v>400</v>
      </c>
      <c r="D178" s="39">
        <v>40341309</v>
      </c>
      <c r="E178" s="40">
        <v>51793309</v>
      </c>
      <c r="F178" s="92">
        <f t="shared" si="50"/>
        <v>0.7788903582121003</v>
      </c>
      <c r="G178" s="93">
        <v>14488042</v>
      </c>
      <c r="H178" s="94">
        <v>51796653</v>
      </c>
      <c r="I178" s="92">
        <f t="shared" si="51"/>
        <v>0.2797100036560277</v>
      </c>
      <c r="J178" s="94">
        <v>14488042</v>
      </c>
      <c r="K178" s="94">
        <v>46155945</v>
      </c>
      <c r="L178" s="92">
        <f t="shared" si="52"/>
        <v>0.31389330236874147</v>
      </c>
      <c r="M178" s="94">
        <v>14488042</v>
      </c>
      <c r="N178" s="94">
        <v>40341309</v>
      </c>
      <c r="O178" s="92">
        <f t="shared" si="53"/>
        <v>0.3591366358488764</v>
      </c>
      <c r="P178" s="94">
        <v>0</v>
      </c>
      <c r="Q178" s="94">
        <v>0</v>
      </c>
      <c r="R178" s="92">
        <f t="shared" si="54"/>
        <v>0</v>
      </c>
      <c r="S178" s="95">
        <v>0</v>
      </c>
      <c r="T178" s="96">
        <v>0</v>
      </c>
      <c r="U178" s="92">
        <f t="shared" si="55"/>
        <v>0</v>
      </c>
      <c r="V178" s="95">
        <v>0</v>
      </c>
      <c r="W178" s="96">
        <v>0</v>
      </c>
      <c r="X178" s="92">
        <f t="shared" si="56"/>
        <v>0</v>
      </c>
      <c r="Y178" s="95">
        <v>5914000</v>
      </c>
      <c r="Z178" s="95">
        <v>5914000</v>
      </c>
      <c r="AA178" s="92">
        <f t="shared" si="57"/>
        <v>1</v>
      </c>
      <c r="AB178" s="94">
        <v>0</v>
      </c>
      <c r="AC178" s="95">
        <v>20194960</v>
      </c>
      <c r="AD178" s="92">
        <f t="shared" si="58"/>
        <v>0</v>
      </c>
      <c r="AE178" s="40">
        <v>0</v>
      </c>
      <c r="AF178" s="48">
        <v>51796653</v>
      </c>
      <c r="AG178" s="27">
        <f t="shared" si="59"/>
        <v>0</v>
      </c>
    </row>
    <row r="179" spans="1:33" s="12" customFormat="1" ht="12.75" customHeight="1">
      <c r="A179" s="24"/>
      <c r="B179" s="25" t="s">
        <v>401</v>
      </c>
      <c r="C179" s="26" t="s">
        <v>402</v>
      </c>
      <c r="D179" s="39">
        <v>94429123</v>
      </c>
      <c r="E179" s="40">
        <v>124241123</v>
      </c>
      <c r="F179" s="92">
        <f t="shared" si="50"/>
        <v>0.760047242972844</v>
      </c>
      <c r="G179" s="93">
        <v>42213504</v>
      </c>
      <c r="H179" s="94">
        <v>123704725</v>
      </c>
      <c r="I179" s="92">
        <f t="shared" si="51"/>
        <v>0.3412440713157885</v>
      </c>
      <c r="J179" s="94">
        <v>42213504</v>
      </c>
      <c r="K179" s="94">
        <v>79041920</v>
      </c>
      <c r="L179" s="92">
        <f t="shared" si="52"/>
        <v>0.5340647595604965</v>
      </c>
      <c r="M179" s="94">
        <v>42213504</v>
      </c>
      <c r="N179" s="94">
        <v>94429123</v>
      </c>
      <c r="O179" s="92">
        <f t="shared" si="53"/>
        <v>0.44703903476896634</v>
      </c>
      <c r="P179" s="94">
        <v>1350000</v>
      </c>
      <c r="Q179" s="94">
        <v>23629000</v>
      </c>
      <c r="R179" s="92">
        <f t="shared" si="54"/>
        <v>0.057133183799568325</v>
      </c>
      <c r="S179" s="95">
        <v>1350000</v>
      </c>
      <c r="T179" s="96">
        <v>23629000</v>
      </c>
      <c r="U179" s="92">
        <f t="shared" si="55"/>
        <v>0.057133183799568325</v>
      </c>
      <c r="V179" s="95">
        <v>1350000</v>
      </c>
      <c r="W179" s="96">
        <v>0</v>
      </c>
      <c r="X179" s="92">
        <f t="shared" si="56"/>
        <v>0</v>
      </c>
      <c r="Y179" s="95">
        <v>18979000</v>
      </c>
      <c r="Z179" s="95">
        <v>23629000</v>
      </c>
      <c r="AA179" s="92">
        <f t="shared" si="57"/>
        <v>0.8032079224681535</v>
      </c>
      <c r="AB179" s="94">
        <v>0</v>
      </c>
      <c r="AC179" s="95">
        <v>71420786</v>
      </c>
      <c r="AD179" s="92">
        <f t="shared" si="58"/>
        <v>0</v>
      </c>
      <c r="AE179" s="40">
        <v>0</v>
      </c>
      <c r="AF179" s="48">
        <v>123704725</v>
      </c>
      <c r="AG179" s="27">
        <f t="shared" si="59"/>
        <v>0</v>
      </c>
    </row>
    <row r="180" spans="1:33" s="12" customFormat="1" ht="12.75" customHeight="1">
      <c r="A180" s="24"/>
      <c r="B180" s="25" t="s">
        <v>403</v>
      </c>
      <c r="C180" s="26" t="s">
        <v>404</v>
      </c>
      <c r="D180" s="39">
        <v>23923996</v>
      </c>
      <c r="E180" s="40">
        <v>46603915</v>
      </c>
      <c r="F180" s="92">
        <f t="shared" si="50"/>
        <v>0.5133473443164592</v>
      </c>
      <c r="G180" s="93">
        <v>11920849</v>
      </c>
      <c r="H180" s="94">
        <v>31693601</v>
      </c>
      <c r="I180" s="92">
        <f t="shared" si="51"/>
        <v>0.37612794456521365</v>
      </c>
      <c r="J180" s="94">
        <v>11920849</v>
      </c>
      <c r="K180" s="94">
        <v>27773016</v>
      </c>
      <c r="L180" s="92">
        <f t="shared" si="52"/>
        <v>0.4292241433195444</v>
      </c>
      <c r="M180" s="94">
        <v>11920849</v>
      </c>
      <c r="N180" s="94">
        <v>23923996</v>
      </c>
      <c r="O180" s="92">
        <f t="shared" si="53"/>
        <v>0.4982800114161531</v>
      </c>
      <c r="P180" s="94">
        <v>0</v>
      </c>
      <c r="Q180" s="94">
        <v>0</v>
      </c>
      <c r="R180" s="92">
        <f t="shared" si="54"/>
        <v>0</v>
      </c>
      <c r="S180" s="95">
        <v>0</v>
      </c>
      <c r="T180" s="96">
        <v>0</v>
      </c>
      <c r="U180" s="92">
        <f t="shared" si="55"/>
        <v>0</v>
      </c>
      <c r="V180" s="95">
        <v>0</v>
      </c>
      <c r="W180" s="96">
        <v>0</v>
      </c>
      <c r="X180" s="92">
        <f t="shared" si="56"/>
        <v>0</v>
      </c>
      <c r="Y180" s="95">
        <v>0</v>
      </c>
      <c r="Z180" s="95">
        <v>0</v>
      </c>
      <c r="AA180" s="92">
        <f t="shared" si="57"/>
        <v>0</v>
      </c>
      <c r="AB180" s="94">
        <v>0</v>
      </c>
      <c r="AC180" s="95">
        <v>20019234</v>
      </c>
      <c r="AD180" s="92">
        <f t="shared" si="58"/>
        <v>0</v>
      </c>
      <c r="AE180" s="40">
        <v>0</v>
      </c>
      <c r="AF180" s="48">
        <v>31693601</v>
      </c>
      <c r="AG180" s="27">
        <f t="shared" si="59"/>
        <v>0</v>
      </c>
    </row>
    <row r="181" spans="1:33" s="12" customFormat="1" ht="12.75" customHeight="1">
      <c r="A181" s="24"/>
      <c r="B181" s="25" t="s">
        <v>405</v>
      </c>
      <c r="C181" s="26" t="s">
        <v>406</v>
      </c>
      <c r="D181" s="39">
        <v>30148437</v>
      </c>
      <c r="E181" s="40">
        <v>48538437</v>
      </c>
      <c r="F181" s="92">
        <f t="shared" si="50"/>
        <v>0.6211250065592347</v>
      </c>
      <c r="G181" s="93">
        <v>18948951</v>
      </c>
      <c r="H181" s="94">
        <v>53522573</v>
      </c>
      <c r="I181" s="92">
        <f t="shared" si="51"/>
        <v>0.3540366230151155</v>
      </c>
      <c r="J181" s="94">
        <v>18948951</v>
      </c>
      <c r="K181" s="94">
        <v>45296813</v>
      </c>
      <c r="L181" s="92">
        <f t="shared" si="52"/>
        <v>0.4183285698267558</v>
      </c>
      <c r="M181" s="94">
        <v>18948951</v>
      </c>
      <c r="N181" s="94">
        <v>30148437</v>
      </c>
      <c r="O181" s="92">
        <f t="shared" si="53"/>
        <v>0.6285218368036791</v>
      </c>
      <c r="P181" s="94">
        <v>0</v>
      </c>
      <c r="Q181" s="94">
        <v>0</v>
      </c>
      <c r="R181" s="92">
        <f t="shared" si="54"/>
        <v>0</v>
      </c>
      <c r="S181" s="95">
        <v>0</v>
      </c>
      <c r="T181" s="96">
        <v>0</v>
      </c>
      <c r="U181" s="92">
        <f t="shared" si="55"/>
        <v>0</v>
      </c>
      <c r="V181" s="95">
        <v>0</v>
      </c>
      <c r="W181" s="96">
        <v>0</v>
      </c>
      <c r="X181" s="92">
        <f t="shared" si="56"/>
        <v>0</v>
      </c>
      <c r="Y181" s="95">
        <v>0</v>
      </c>
      <c r="Z181" s="95">
        <v>0</v>
      </c>
      <c r="AA181" s="92">
        <f t="shared" si="57"/>
        <v>0</v>
      </c>
      <c r="AB181" s="94">
        <v>0</v>
      </c>
      <c r="AC181" s="95">
        <v>23749205</v>
      </c>
      <c r="AD181" s="92">
        <f t="shared" si="58"/>
        <v>0</v>
      </c>
      <c r="AE181" s="40">
        <v>0</v>
      </c>
      <c r="AF181" s="48">
        <v>53522573</v>
      </c>
      <c r="AG181" s="27">
        <f t="shared" si="59"/>
        <v>0</v>
      </c>
    </row>
    <row r="182" spans="1:33" s="12" customFormat="1" ht="12.75" customHeight="1">
      <c r="A182" s="24"/>
      <c r="B182" s="25" t="s">
        <v>407</v>
      </c>
      <c r="C182" s="26" t="s">
        <v>408</v>
      </c>
      <c r="D182" s="39">
        <v>18671570</v>
      </c>
      <c r="E182" s="40">
        <v>32560569</v>
      </c>
      <c r="F182" s="92">
        <f t="shared" si="50"/>
        <v>0.573441145945576</v>
      </c>
      <c r="G182" s="93">
        <v>14010046</v>
      </c>
      <c r="H182" s="94">
        <v>36199528</v>
      </c>
      <c r="I182" s="92">
        <f t="shared" si="51"/>
        <v>0.38702289156919395</v>
      </c>
      <c r="J182" s="94">
        <v>14010046</v>
      </c>
      <c r="K182" s="94">
        <v>32324528</v>
      </c>
      <c r="L182" s="92">
        <f t="shared" si="52"/>
        <v>0.433418424547452</v>
      </c>
      <c r="M182" s="94">
        <v>14010046</v>
      </c>
      <c r="N182" s="94">
        <v>18671570</v>
      </c>
      <c r="O182" s="92">
        <f t="shared" si="53"/>
        <v>0.7503410800484372</v>
      </c>
      <c r="P182" s="94">
        <v>0</v>
      </c>
      <c r="Q182" s="94">
        <v>0</v>
      </c>
      <c r="R182" s="92">
        <f t="shared" si="54"/>
        <v>0</v>
      </c>
      <c r="S182" s="95">
        <v>0</v>
      </c>
      <c r="T182" s="96">
        <v>0</v>
      </c>
      <c r="U182" s="92">
        <f t="shared" si="55"/>
        <v>0</v>
      </c>
      <c r="V182" s="95">
        <v>0</v>
      </c>
      <c r="W182" s="96">
        <v>4605630</v>
      </c>
      <c r="X182" s="92">
        <f t="shared" si="56"/>
        <v>0</v>
      </c>
      <c r="Y182" s="95">
        <v>0</v>
      </c>
      <c r="Z182" s="95">
        <v>0</v>
      </c>
      <c r="AA182" s="92">
        <f t="shared" si="57"/>
        <v>0</v>
      </c>
      <c r="AB182" s="94">
        <v>3539508</v>
      </c>
      <c r="AC182" s="95">
        <v>10417094</v>
      </c>
      <c r="AD182" s="92">
        <f t="shared" si="58"/>
        <v>0.3397788289133227</v>
      </c>
      <c r="AE182" s="40">
        <v>3147897</v>
      </c>
      <c r="AF182" s="48">
        <v>36199528</v>
      </c>
      <c r="AG182" s="27">
        <f t="shared" si="59"/>
        <v>0.08695961450105096</v>
      </c>
    </row>
    <row r="183" spans="1:33" s="12" customFormat="1" ht="12.75" customHeight="1">
      <c r="A183" s="24"/>
      <c r="B183" s="25" t="s">
        <v>409</v>
      </c>
      <c r="C183" s="26" t="s">
        <v>410</v>
      </c>
      <c r="D183" s="39">
        <v>23837050</v>
      </c>
      <c r="E183" s="40">
        <v>47080970</v>
      </c>
      <c r="F183" s="92">
        <f t="shared" si="50"/>
        <v>0.506299041842171</v>
      </c>
      <c r="G183" s="93">
        <v>8080560</v>
      </c>
      <c r="H183" s="94">
        <v>35372230</v>
      </c>
      <c r="I183" s="92">
        <f t="shared" si="51"/>
        <v>0.22844361240442007</v>
      </c>
      <c r="J183" s="94">
        <v>8080560</v>
      </c>
      <c r="K183" s="94">
        <v>31117230</v>
      </c>
      <c r="L183" s="92">
        <f t="shared" si="52"/>
        <v>0.25968121198448574</v>
      </c>
      <c r="M183" s="94">
        <v>8080560</v>
      </c>
      <c r="N183" s="94">
        <v>23837050</v>
      </c>
      <c r="O183" s="92">
        <f t="shared" si="53"/>
        <v>0.3389916117976008</v>
      </c>
      <c r="P183" s="94">
        <v>0</v>
      </c>
      <c r="Q183" s="94">
        <v>12138000</v>
      </c>
      <c r="R183" s="92">
        <f t="shared" si="54"/>
        <v>0</v>
      </c>
      <c r="S183" s="95">
        <v>0</v>
      </c>
      <c r="T183" s="96">
        <v>12138000</v>
      </c>
      <c r="U183" s="92">
        <f t="shared" si="55"/>
        <v>0</v>
      </c>
      <c r="V183" s="95">
        <v>0</v>
      </c>
      <c r="W183" s="96">
        <v>66326827</v>
      </c>
      <c r="X183" s="92">
        <f t="shared" si="56"/>
        <v>0</v>
      </c>
      <c r="Y183" s="95">
        <v>9801000</v>
      </c>
      <c r="Z183" s="95">
        <v>12138000</v>
      </c>
      <c r="AA183" s="92">
        <f t="shared" si="57"/>
        <v>0.8074641621354424</v>
      </c>
      <c r="AB183" s="94">
        <v>8105426</v>
      </c>
      <c r="AC183" s="95">
        <v>8710720</v>
      </c>
      <c r="AD183" s="92">
        <f t="shared" si="58"/>
        <v>0.9305115995003858</v>
      </c>
      <c r="AE183" s="40">
        <v>6903527</v>
      </c>
      <c r="AF183" s="48">
        <v>35372230</v>
      </c>
      <c r="AG183" s="27">
        <f t="shared" si="59"/>
        <v>0.19516798912593297</v>
      </c>
    </row>
    <row r="184" spans="1:33" s="12" customFormat="1" ht="12.75" customHeight="1">
      <c r="A184" s="24"/>
      <c r="B184" s="25" t="s">
        <v>411</v>
      </c>
      <c r="C184" s="26" t="s">
        <v>412</v>
      </c>
      <c r="D184" s="39">
        <v>0</v>
      </c>
      <c r="E184" s="40">
        <v>0</v>
      </c>
      <c r="F184" s="92">
        <f t="shared" si="50"/>
        <v>0</v>
      </c>
      <c r="G184" s="93">
        <v>0</v>
      </c>
      <c r="H184" s="94">
        <v>0</v>
      </c>
      <c r="I184" s="92">
        <f t="shared" si="51"/>
        <v>0</v>
      </c>
      <c r="J184" s="94">
        <v>0</v>
      </c>
      <c r="K184" s="94">
        <v>0</v>
      </c>
      <c r="L184" s="92">
        <f t="shared" si="52"/>
        <v>0</v>
      </c>
      <c r="M184" s="94">
        <v>0</v>
      </c>
      <c r="N184" s="94">
        <v>0</v>
      </c>
      <c r="O184" s="92">
        <f t="shared" si="53"/>
        <v>0</v>
      </c>
      <c r="P184" s="94">
        <v>0</v>
      </c>
      <c r="Q184" s="94">
        <v>0</v>
      </c>
      <c r="R184" s="92">
        <f t="shared" si="54"/>
        <v>0</v>
      </c>
      <c r="S184" s="95">
        <v>0</v>
      </c>
      <c r="T184" s="96">
        <v>0</v>
      </c>
      <c r="U184" s="92">
        <f t="shared" si="55"/>
        <v>0</v>
      </c>
      <c r="V184" s="95">
        <v>0</v>
      </c>
      <c r="W184" s="96">
        <v>0</v>
      </c>
      <c r="X184" s="92">
        <f t="shared" si="56"/>
        <v>0</v>
      </c>
      <c r="Y184" s="95">
        <v>0</v>
      </c>
      <c r="Z184" s="95">
        <v>0</v>
      </c>
      <c r="AA184" s="92">
        <f t="shared" si="57"/>
        <v>0</v>
      </c>
      <c r="AB184" s="94">
        <v>0</v>
      </c>
      <c r="AC184" s="95">
        <v>0</v>
      </c>
      <c r="AD184" s="92">
        <f t="shared" si="58"/>
        <v>0</v>
      </c>
      <c r="AE184" s="40">
        <v>0</v>
      </c>
      <c r="AF184" s="48">
        <v>0</v>
      </c>
      <c r="AG184" s="27">
        <f t="shared" si="59"/>
        <v>0</v>
      </c>
    </row>
    <row r="185" spans="1:33" s="12" customFormat="1" ht="12.75" customHeight="1">
      <c r="A185" s="24"/>
      <c r="B185" s="25" t="s">
        <v>413</v>
      </c>
      <c r="C185" s="26" t="s">
        <v>414</v>
      </c>
      <c r="D185" s="39">
        <v>38697409</v>
      </c>
      <c r="E185" s="40">
        <v>65145987</v>
      </c>
      <c r="F185" s="92">
        <f t="shared" si="50"/>
        <v>0.5940106333794589</v>
      </c>
      <c r="G185" s="93">
        <v>25689010</v>
      </c>
      <c r="H185" s="94">
        <v>65145984</v>
      </c>
      <c r="I185" s="92">
        <f t="shared" si="51"/>
        <v>0.3943299098836238</v>
      </c>
      <c r="J185" s="94">
        <v>25689010</v>
      </c>
      <c r="K185" s="94">
        <v>54526764</v>
      </c>
      <c r="L185" s="92">
        <f t="shared" si="52"/>
        <v>0.4711266195807989</v>
      </c>
      <c r="M185" s="94">
        <v>25689010</v>
      </c>
      <c r="N185" s="94">
        <v>38697409</v>
      </c>
      <c r="O185" s="92">
        <f t="shared" si="53"/>
        <v>0.6638431529097981</v>
      </c>
      <c r="P185" s="94">
        <v>0</v>
      </c>
      <c r="Q185" s="94">
        <v>44526750</v>
      </c>
      <c r="R185" s="92">
        <f t="shared" si="54"/>
        <v>0</v>
      </c>
      <c r="S185" s="95">
        <v>0</v>
      </c>
      <c r="T185" s="96">
        <v>44526750</v>
      </c>
      <c r="U185" s="92">
        <f t="shared" si="55"/>
        <v>0</v>
      </c>
      <c r="V185" s="95">
        <v>0</v>
      </c>
      <c r="W185" s="96">
        <v>0</v>
      </c>
      <c r="X185" s="92">
        <f t="shared" si="56"/>
        <v>0</v>
      </c>
      <c r="Y185" s="95">
        <v>44526750</v>
      </c>
      <c r="Z185" s="95">
        <v>44526750</v>
      </c>
      <c r="AA185" s="92">
        <f t="shared" si="57"/>
        <v>1</v>
      </c>
      <c r="AB185" s="94">
        <v>28000000</v>
      </c>
      <c r="AC185" s="95">
        <v>31888227</v>
      </c>
      <c r="AD185" s="92">
        <f t="shared" si="58"/>
        <v>0.878067005732241</v>
      </c>
      <c r="AE185" s="40">
        <v>1000000</v>
      </c>
      <c r="AF185" s="48">
        <v>65145984</v>
      </c>
      <c r="AG185" s="27">
        <f t="shared" si="59"/>
        <v>0.015350140386243917</v>
      </c>
    </row>
    <row r="186" spans="1:33" s="12" customFormat="1" ht="12.75" customHeight="1">
      <c r="A186" s="24"/>
      <c r="B186" s="25" t="s">
        <v>415</v>
      </c>
      <c r="C186" s="26" t="s">
        <v>416</v>
      </c>
      <c r="D186" s="39">
        <v>0</v>
      </c>
      <c r="E186" s="40">
        <v>0</v>
      </c>
      <c r="F186" s="92">
        <f t="shared" si="50"/>
        <v>0</v>
      </c>
      <c r="G186" s="93">
        <v>0</v>
      </c>
      <c r="H186" s="94">
        <v>0</v>
      </c>
      <c r="I186" s="92">
        <f t="shared" si="51"/>
        <v>0</v>
      </c>
      <c r="J186" s="94">
        <v>0</v>
      </c>
      <c r="K186" s="94">
        <v>0</v>
      </c>
      <c r="L186" s="92">
        <f t="shared" si="52"/>
        <v>0</v>
      </c>
      <c r="M186" s="94">
        <v>0</v>
      </c>
      <c r="N186" s="94">
        <v>0</v>
      </c>
      <c r="O186" s="92">
        <f t="shared" si="53"/>
        <v>0</v>
      </c>
      <c r="P186" s="94">
        <v>0</v>
      </c>
      <c r="Q186" s="94">
        <v>0</v>
      </c>
      <c r="R186" s="92">
        <f t="shared" si="54"/>
        <v>0</v>
      </c>
      <c r="S186" s="95">
        <v>0</v>
      </c>
      <c r="T186" s="96">
        <v>0</v>
      </c>
      <c r="U186" s="92">
        <f t="shared" si="55"/>
        <v>0</v>
      </c>
      <c r="V186" s="95">
        <v>0</v>
      </c>
      <c r="W186" s="96">
        <v>0</v>
      </c>
      <c r="X186" s="92">
        <f t="shared" si="56"/>
        <v>0</v>
      </c>
      <c r="Y186" s="95">
        <v>0</v>
      </c>
      <c r="Z186" s="95">
        <v>0</v>
      </c>
      <c r="AA186" s="92">
        <f t="shared" si="57"/>
        <v>0</v>
      </c>
      <c r="AB186" s="94">
        <v>0</v>
      </c>
      <c r="AC186" s="95">
        <v>0</v>
      </c>
      <c r="AD186" s="92">
        <f t="shared" si="58"/>
        <v>0</v>
      </c>
      <c r="AE186" s="40">
        <v>0</v>
      </c>
      <c r="AF186" s="48">
        <v>0</v>
      </c>
      <c r="AG186" s="27">
        <f t="shared" si="59"/>
        <v>0</v>
      </c>
    </row>
    <row r="187" spans="1:33" s="12" customFormat="1" ht="12.75" customHeight="1">
      <c r="A187" s="24"/>
      <c r="B187" s="25" t="s">
        <v>417</v>
      </c>
      <c r="C187" s="26" t="s">
        <v>418</v>
      </c>
      <c r="D187" s="39">
        <v>24951016</v>
      </c>
      <c r="E187" s="40">
        <v>41331016</v>
      </c>
      <c r="F187" s="92">
        <f t="shared" si="50"/>
        <v>0.6036874583484713</v>
      </c>
      <c r="G187" s="93">
        <v>9428591</v>
      </c>
      <c r="H187" s="94">
        <v>37379016</v>
      </c>
      <c r="I187" s="92">
        <f t="shared" si="51"/>
        <v>0.25224288943293743</v>
      </c>
      <c r="J187" s="94">
        <v>9428591</v>
      </c>
      <c r="K187" s="94">
        <v>33563354</v>
      </c>
      <c r="L187" s="92">
        <f t="shared" si="52"/>
        <v>0.2809192132586034</v>
      </c>
      <c r="M187" s="94">
        <v>9428591</v>
      </c>
      <c r="N187" s="94">
        <v>24951016</v>
      </c>
      <c r="O187" s="92">
        <f t="shared" si="53"/>
        <v>0.3778840508939596</v>
      </c>
      <c r="P187" s="94">
        <v>0</v>
      </c>
      <c r="Q187" s="94">
        <v>6622000</v>
      </c>
      <c r="R187" s="92">
        <f t="shared" si="54"/>
        <v>0</v>
      </c>
      <c r="S187" s="95">
        <v>0</v>
      </c>
      <c r="T187" s="96">
        <v>6622000</v>
      </c>
      <c r="U187" s="92">
        <f t="shared" si="55"/>
        <v>0</v>
      </c>
      <c r="V187" s="95">
        <v>0</v>
      </c>
      <c r="W187" s="96">
        <v>3931399</v>
      </c>
      <c r="X187" s="92">
        <f t="shared" si="56"/>
        <v>0</v>
      </c>
      <c r="Y187" s="95">
        <v>1622000</v>
      </c>
      <c r="Z187" s="95">
        <v>6622000</v>
      </c>
      <c r="AA187" s="92">
        <f t="shared" si="57"/>
        <v>0.2449411054062217</v>
      </c>
      <c r="AB187" s="94">
        <v>3195864</v>
      </c>
      <c r="AC187" s="95">
        <v>11894986</v>
      </c>
      <c r="AD187" s="92">
        <f t="shared" si="58"/>
        <v>0.2686732039869572</v>
      </c>
      <c r="AE187" s="40">
        <v>0</v>
      </c>
      <c r="AF187" s="48">
        <v>37379016</v>
      </c>
      <c r="AG187" s="27">
        <f t="shared" si="59"/>
        <v>0</v>
      </c>
    </row>
    <row r="188" spans="1:33" s="12" customFormat="1" ht="12.75" customHeight="1">
      <c r="A188" s="113"/>
      <c r="B188" s="114" t="s">
        <v>419</v>
      </c>
      <c r="C188" s="115" t="s">
        <v>420</v>
      </c>
      <c r="D188" s="116">
        <v>17341992</v>
      </c>
      <c r="E188" s="117">
        <v>30332992</v>
      </c>
      <c r="F188" s="118">
        <f t="shared" si="50"/>
        <v>0.5717204554038059</v>
      </c>
      <c r="G188" s="119">
        <v>13099196</v>
      </c>
      <c r="H188" s="120">
        <v>30328842</v>
      </c>
      <c r="I188" s="118">
        <f t="shared" si="51"/>
        <v>0.4319055768762948</v>
      </c>
      <c r="J188" s="120">
        <v>13099196</v>
      </c>
      <c r="K188" s="120">
        <v>26341290</v>
      </c>
      <c r="L188" s="118">
        <f t="shared" si="52"/>
        <v>0.49728756640240473</v>
      </c>
      <c r="M188" s="120">
        <v>13099196</v>
      </c>
      <c r="N188" s="120">
        <v>17341992</v>
      </c>
      <c r="O188" s="118">
        <f t="shared" si="53"/>
        <v>0.7553455220138494</v>
      </c>
      <c r="P188" s="120">
        <v>0</v>
      </c>
      <c r="Q188" s="120">
        <v>9203000</v>
      </c>
      <c r="R188" s="118">
        <f t="shared" si="54"/>
        <v>0</v>
      </c>
      <c r="S188" s="121">
        <v>0</v>
      </c>
      <c r="T188" s="122">
        <v>9203000</v>
      </c>
      <c r="U188" s="118">
        <f t="shared" si="55"/>
        <v>0</v>
      </c>
      <c r="V188" s="121">
        <v>0</v>
      </c>
      <c r="W188" s="122">
        <v>0</v>
      </c>
      <c r="X188" s="118">
        <f t="shared" si="56"/>
        <v>0</v>
      </c>
      <c r="Y188" s="121">
        <v>6793000</v>
      </c>
      <c r="Z188" s="121">
        <v>9203000</v>
      </c>
      <c r="AA188" s="118">
        <f t="shared" si="57"/>
        <v>0.7381288710203194</v>
      </c>
      <c r="AB188" s="120">
        <v>0</v>
      </c>
      <c r="AC188" s="121">
        <v>9707150</v>
      </c>
      <c r="AD188" s="118">
        <f t="shared" si="58"/>
        <v>0</v>
      </c>
      <c r="AE188" s="117">
        <v>0</v>
      </c>
      <c r="AF188" s="123">
        <v>30328842</v>
      </c>
      <c r="AG188" s="124">
        <f t="shared" si="59"/>
        <v>0</v>
      </c>
    </row>
    <row r="189" spans="1:33" s="12" customFormat="1" ht="12.75" customHeight="1">
      <c r="A189" s="24"/>
      <c r="B189" s="25" t="s">
        <v>421</v>
      </c>
      <c r="C189" s="26" t="s">
        <v>422</v>
      </c>
      <c r="D189" s="39">
        <v>25260664</v>
      </c>
      <c r="E189" s="40">
        <v>38885267</v>
      </c>
      <c r="F189" s="92">
        <f t="shared" si="50"/>
        <v>0.6496204333636182</v>
      </c>
      <c r="G189" s="93">
        <v>12750644</v>
      </c>
      <c r="H189" s="94">
        <v>34562055</v>
      </c>
      <c r="I189" s="92">
        <f t="shared" si="51"/>
        <v>0.3689203087027088</v>
      </c>
      <c r="J189" s="94">
        <v>12750644</v>
      </c>
      <c r="K189" s="94">
        <v>28023462</v>
      </c>
      <c r="L189" s="92">
        <f t="shared" si="52"/>
        <v>0.454998886290352</v>
      </c>
      <c r="M189" s="94">
        <v>12750644</v>
      </c>
      <c r="N189" s="94">
        <v>25260664</v>
      </c>
      <c r="O189" s="92">
        <f t="shared" si="53"/>
        <v>0.5047628201697311</v>
      </c>
      <c r="P189" s="94">
        <v>4323211</v>
      </c>
      <c r="Q189" s="94">
        <v>12180211</v>
      </c>
      <c r="R189" s="92">
        <f t="shared" si="54"/>
        <v>0.35493728310617934</v>
      </c>
      <c r="S189" s="95">
        <v>0</v>
      </c>
      <c r="T189" s="96">
        <v>12180211</v>
      </c>
      <c r="U189" s="92">
        <f t="shared" si="55"/>
        <v>0</v>
      </c>
      <c r="V189" s="95">
        <v>0</v>
      </c>
      <c r="W189" s="96">
        <v>4714</v>
      </c>
      <c r="X189" s="92">
        <f t="shared" si="56"/>
        <v>0</v>
      </c>
      <c r="Y189" s="95">
        <v>8437000</v>
      </c>
      <c r="Z189" s="95">
        <v>12180211</v>
      </c>
      <c r="AA189" s="92">
        <f t="shared" si="57"/>
        <v>0.6926809395994864</v>
      </c>
      <c r="AB189" s="94">
        <v>10982</v>
      </c>
      <c r="AC189" s="95">
        <v>11634756</v>
      </c>
      <c r="AD189" s="92">
        <f t="shared" si="58"/>
        <v>0.0009438960301359135</v>
      </c>
      <c r="AE189" s="40">
        <v>3568</v>
      </c>
      <c r="AF189" s="48">
        <v>34562055</v>
      </c>
      <c r="AG189" s="27">
        <f t="shared" si="59"/>
        <v>0.00010323460222489664</v>
      </c>
    </row>
    <row r="190" spans="1:33" s="12" customFormat="1" ht="12.75" customHeight="1">
      <c r="A190" s="24"/>
      <c r="B190" s="25" t="s">
        <v>423</v>
      </c>
      <c r="C190" s="26" t="s">
        <v>424</v>
      </c>
      <c r="D190" s="39">
        <v>28485980</v>
      </c>
      <c r="E190" s="40">
        <v>47096980</v>
      </c>
      <c r="F190" s="92">
        <f t="shared" si="50"/>
        <v>0.6048366583165206</v>
      </c>
      <c r="G190" s="93">
        <v>20245000</v>
      </c>
      <c r="H190" s="94">
        <v>46948957</v>
      </c>
      <c r="I190" s="92">
        <f t="shared" si="51"/>
        <v>0.43121298733004865</v>
      </c>
      <c r="J190" s="94">
        <v>20245000</v>
      </c>
      <c r="K190" s="94">
        <v>41969957</v>
      </c>
      <c r="L190" s="92">
        <f t="shared" si="52"/>
        <v>0.48236885255803336</v>
      </c>
      <c r="M190" s="94">
        <v>20245000</v>
      </c>
      <c r="N190" s="94">
        <v>28485980</v>
      </c>
      <c r="O190" s="92">
        <f t="shared" si="53"/>
        <v>0.7107004919613087</v>
      </c>
      <c r="P190" s="94">
        <v>0</v>
      </c>
      <c r="Q190" s="94">
        <v>7156000</v>
      </c>
      <c r="R190" s="92">
        <f t="shared" si="54"/>
        <v>0</v>
      </c>
      <c r="S190" s="95">
        <v>0</v>
      </c>
      <c r="T190" s="96">
        <v>7156000</v>
      </c>
      <c r="U190" s="92">
        <f t="shared" si="55"/>
        <v>0</v>
      </c>
      <c r="V190" s="95">
        <v>0</v>
      </c>
      <c r="W190" s="96">
        <v>140000</v>
      </c>
      <c r="X190" s="92">
        <f t="shared" si="56"/>
        <v>0</v>
      </c>
      <c r="Y190" s="95">
        <v>7156000</v>
      </c>
      <c r="Z190" s="95">
        <v>7156000</v>
      </c>
      <c r="AA190" s="92">
        <f t="shared" si="57"/>
        <v>1</v>
      </c>
      <c r="AB190" s="94">
        <v>7000</v>
      </c>
      <c r="AC190" s="95">
        <v>19638000</v>
      </c>
      <c r="AD190" s="92">
        <f t="shared" si="58"/>
        <v>0.00035645177716671757</v>
      </c>
      <c r="AE190" s="40">
        <v>5500</v>
      </c>
      <c r="AF190" s="48">
        <v>46948957</v>
      </c>
      <c r="AG190" s="27">
        <f t="shared" si="59"/>
        <v>0.00011714850236183095</v>
      </c>
    </row>
    <row r="191" spans="1:33" s="12" customFormat="1" ht="12.75" customHeight="1">
      <c r="A191" s="24"/>
      <c r="B191" s="25" t="s">
        <v>425</v>
      </c>
      <c r="C191" s="26" t="s">
        <v>426</v>
      </c>
      <c r="D191" s="39">
        <v>0</v>
      </c>
      <c r="E191" s="40">
        <v>0</v>
      </c>
      <c r="F191" s="92">
        <f t="shared" si="50"/>
        <v>0</v>
      </c>
      <c r="G191" s="93">
        <v>0</v>
      </c>
      <c r="H191" s="94">
        <v>0</v>
      </c>
      <c r="I191" s="92">
        <f t="shared" si="51"/>
        <v>0</v>
      </c>
      <c r="J191" s="94">
        <v>0</v>
      </c>
      <c r="K191" s="94">
        <v>0</v>
      </c>
      <c r="L191" s="92">
        <f t="shared" si="52"/>
        <v>0</v>
      </c>
      <c r="M191" s="94">
        <v>0</v>
      </c>
      <c r="N191" s="94">
        <v>0</v>
      </c>
      <c r="O191" s="92">
        <f t="shared" si="53"/>
        <v>0</v>
      </c>
      <c r="P191" s="94">
        <v>0</v>
      </c>
      <c r="Q191" s="94">
        <v>0</v>
      </c>
      <c r="R191" s="92">
        <f t="shared" si="54"/>
        <v>0</v>
      </c>
      <c r="S191" s="95">
        <v>0</v>
      </c>
      <c r="T191" s="96">
        <v>0</v>
      </c>
      <c r="U191" s="92">
        <f t="shared" si="55"/>
        <v>0</v>
      </c>
      <c r="V191" s="95">
        <v>0</v>
      </c>
      <c r="W191" s="96">
        <v>34000</v>
      </c>
      <c r="X191" s="92">
        <f t="shared" si="56"/>
        <v>0</v>
      </c>
      <c r="Y191" s="95">
        <v>0</v>
      </c>
      <c r="Z191" s="95">
        <v>0</v>
      </c>
      <c r="AA191" s="92">
        <f t="shared" si="57"/>
        <v>0</v>
      </c>
      <c r="AB191" s="94">
        <v>3000</v>
      </c>
      <c r="AC191" s="95">
        <v>0</v>
      </c>
      <c r="AD191" s="92">
        <f t="shared" si="58"/>
        <v>0</v>
      </c>
      <c r="AE191" s="40">
        <v>6000</v>
      </c>
      <c r="AF191" s="48">
        <v>0</v>
      </c>
      <c r="AG191" s="27">
        <f t="shared" si="59"/>
        <v>0</v>
      </c>
    </row>
    <row r="192" spans="1:33" s="12" customFormat="1" ht="12.75" customHeight="1">
      <c r="A192" s="24"/>
      <c r="B192" s="25" t="s">
        <v>427</v>
      </c>
      <c r="C192" s="26" t="s">
        <v>428</v>
      </c>
      <c r="D192" s="39">
        <v>14001605</v>
      </c>
      <c r="E192" s="40">
        <v>14001605</v>
      </c>
      <c r="F192" s="92">
        <f t="shared" si="50"/>
        <v>1</v>
      </c>
      <c r="G192" s="93">
        <v>5844000</v>
      </c>
      <c r="H192" s="94">
        <v>14001605</v>
      </c>
      <c r="I192" s="92">
        <f t="shared" si="51"/>
        <v>0.41738072171011825</v>
      </c>
      <c r="J192" s="94">
        <v>5844000</v>
      </c>
      <c r="K192" s="94">
        <v>14001605</v>
      </c>
      <c r="L192" s="92">
        <f t="shared" si="52"/>
        <v>0.41738072171011825</v>
      </c>
      <c r="M192" s="94">
        <v>5844000</v>
      </c>
      <c r="N192" s="94">
        <v>14001605</v>
      </c>
      <c r="O192" s="92">
        <f t="shared" si="53"/>
        <v>0.41738072171011825</v>
      </c>
      <c r="P192" s="94">
        <v>0</v>
      </c>
      <c r="Q192" s="94">
        <v>6420000</v>
      </c>
      <c r="R192" s="92">
        <f t="shared" si="54"/>
        <v>0</v>
      </c>
      <c r="S192" s="95">
        <v>0</v>
      </c>
      <c r="T192" s="96">
        <v>6420000</v>
      </c>
      <c r="U192" s="92">
        <f t="shared" si="55"/>
        <v>0</v>
      </c>
      <c r="V192" s="95">
        <v>0</v>
      </c>
      <c r="W192" s="96">
        <v>0</v>
      </c>
      <c r="X192" s="92">
        <f t="shared" si="56"/>
        <v>0</v>
      </c>
      <c r="Y192" s="95">
        <v>6420000</v>
      </c>
      <c r="Z192" s="95">
        <v>6420000</v>
      </c>
      <c r="AA192" s="92">
        <f t="shared" si="57"/>
        <v>1</v>
      </c>
      <c r="AB192" s="94">
        <v>0</v>
      </c>
      <c r="AC192" s="95">
        <v>3930767</v>
      </c>
      <c r="AD192" s="92">
        <f t="shared" si="58"/>
        <v>0</v>
      </c>
      <c r="AE192" s="40">
        <v>0</v>
      </c>
      <c r="AF192" s="48">
        <v>14001605</v>
      </c>
      <c r="AG192" s="27">
        <f t="shared" si="59"/>
        <v>0</v>
      </c>
    </row>
    <row r="193" spans="1:33" s="12" customFormat="1" ht="12.75" customHeight="1">
      <c r="A193" s="24"/>
      <c r="B193" s="25" t="s">
        <v>429</v>
      </c>
      <c r="C193" s="26" t="s">
        <v>430</v>
      </c>
      <c r="D193" s="39">
        <v>84089997</v>
      </c>
      <c r="E193" s="40">
        <v>123591000</v>
      </c>
      <c r="F193" s="92">
        <f t="shared" si="50"/>
        <v>0.6803893244653737</v>
      </c>
      <c r="G193" s="93">
        <v>34489855</v>
      </c>
      <c r="H193" s="94">
        <v>123591000</v>
      </c>
      <c r="I193" s="92">
        <f t="shared" si="51"/>
        <v>0.2790644545314788</v>
      </c>
      <c r="J193" s="94">
        <v>34489855</v>
      </c>
      <c r="K193" s="94">
        <v>98354611</v>
      </c>
      <c r="L193" s="92">
        <f t="shared" si="52"/>
        <v>0.3506684094353238</v>
      </c>
      <c r="M193" s="94">
        <v>34489855</v>
      </c>
      <c r="N193" s="94">
        <v>84089997</v>
      </c>
      <c r="O193" s="92">
        <f t="shared" si="53"/>
        <v>0.4101540757576671</v>
      </c>
      <c r="P193" s="94">
        <v>19121850</v>
      </c>
      <c r="Q193" s="94">
        <v>87752750</v>
      </c>
      <c r="R193" s="92">
        <f t="shared" si="54"/>
        <v>0.21790599155012236</v>
      </c>
      <c r="S193" s="95">
        <v>14849500</v>
      </c>
      <c r="T193" s="96">
        <v>87752750</v>
      </c>
      <c r="U193" s="92">
        <f t="shared" si="55"/>
        <v>0.16921976804145739</v>
      </c>
      <c r="V193" s="95">
        <v>14849500</v>
      </c>
      <c r="W193" s="96">
        <v>0</v>
      </c>
      <c r="X193" s="92">
        <f t="shared" si="56"/>
        <v>0</v>
      </c>
      <c r="Y193" s="95">
        <v>75920900</v>
      </c>
      <c r="Z193" s="95">
        <v>87752750</v>
      </c>
      <c r="AA193" s="92">
        <f t="shared" si="57"/>
        <v>0.8651683280580951</v>
      </c>
      <c r="AB193" s="94">
        <v>10556000</v>
      </c>
      <c r="AC193" s="95">
        <v>60955458</v>
      </c>
      <c r="AD193" s="92">
        <f t="shared" si="58"/>
        <v>0.17317563260700952</v>
      </c>
      <c r="AE193" s="40">
        <v>0</v>
      </c>
      <c r="AF193" s="48">
        <v>123591000</v>
      </c>
      <c r="AG193" s="27">
        <f t="shared" si="59"/>
        <v>0</v>
      </c>
    </row>
    <row r="194" spans="1:33" s="12" customFormat="1" ht="12.75" customHeight="1">
      <c r="A194" s="24"/>
      <c r="B194" s="25" t="s">
        <v>431</v>
      </c>
      <c r="C194" s="26" t="s">
        <v>432</v>
      </c>
      <c r="D194" s="39">
        <v>249851183</v>
      </c>
      <c r="E194" s="40">
        <v>347424701</v>
      </c>
      <c r="F194" s="92">
        <f t="shared" si="50"/>
        <v>0.719152041523956</v>
      </c>
      <c r="G194" s="93">
        <v>123602719</v>
      </c>
      <c r="H194" s="94">
        <v>346854270</v>
      </c>
      <c r="I194" s="92">
        <f t="shared" si="51"/>
        <v>0.3563534593361068</v>
      </c>
      <c r="J194" s="94">
        <v>123602719</v>
      </c>
      <c r="K194" s="94">
        <v>266392270</v>
      </c>
      <c r="L194" s="92">
        <f t="shared" si="52"/>
        <v>0.46398763372525786</v>
      </c>
      <c r="M194" s="94">
        <v>123602719</v>
      </c>
      <c r="N194" s="94">
        <v>249851183</v>
      </c>
      <c r="O194" s="92">
        <f t="shared" si="53"/>
        <v>0.4947053582692062</v>
      </c>
      <c r="P194" s="94">
        <v>0</v>
      </c>
      <c r="Q194" s="94">
        <v>0</v>
      </c>
      <c r="R194" s="92">
        <f t="shared" si="54"/>
        <v>0</v>
      </c>
      <c r="S194" s="95">
        <v>0</v>
      </c>
      <c r="T194" s="96">
        <v>0</v>
      </c>
      <c r="U194" s="92">
        <f t="shared" si="55"/>
        <v>0</v>
      </c>
      <c r="V194" s="95">
        <v>0</v>
      </c>
      <c r="W194" s="96">
        <v>0</v>
      </c>
      <c r="X194" s="92">
        <f t="shared" si="56"/>
        <v>0</v>
      </c>
      <c r="Y194" s="95">
        <v>0</v>
      </c>
      <c r="Z194" s="95">
        <v>53813993</v>
      </c>
      <c r="AA194" s="92">
        <f t="shared" si="57"/>
        <v>0</v>
      </c>
      <c r="AB194" s="94">
        <v>0</v>
      </c>
      <c r="AC194" s="95">
        <v>207961807</v>
      </c>
      <c r="AD194" s="92">
        <f t="shared" si="58"/>
        <v>0</v>
      </c>
      <c r="AE194" s="40">
        <v>0</v>
      </c>
      <c r="AF194" s="48">
        <v>346854270</v>
      </c>
      <c r="AG194" s="27">
        <f t="shared" si="59"/>
        <v>0</v>
      </c>
    </row>
    <row r="195" spans="1:33" s="12" customFormat="1" ht="12.75" customHeight="1">
      <c r="A195" s="24"/>
      <c r="B195" s="25" t="s">
        <v>433</v>
      </c>
      <c r="C195" s="26" t="s">
        <v>434</v>
      </c>
      <c r="D195" s="39">
        <v>7311275</v>
      </c>
      <c r="E195" s="40">
        <v>21269275</v>
      </c>
      <c r="F195" s="92">
        <f t="shared" si="50"/>
        <v>0.3437482001619707</v>
      </c>
      <c r="G195" s="93">
        <v>6878695</v>
      </c>
      <c r="H195" s="94">
        <v>21269274</v>
      </c>
      <c r="I195" s="92">
        <f t="shared" si="51"/>
        <v>0.3234099574813884</v>
      </c>
      <c r="J195" s="94">
        <v>6878695</v>
      </c>
      <c r="K195" s="94">
        <v>20744974</v>
      </c>
      <c r="L195" s="92">
        <f t="shared" si="52"/>
        <v>0.33158368865634635</v>
      </c>
      <c r="M195" s="94">
        <v>6878695</v>
      </c>
      <c r="N195" s="94">
        <v>7311275</v>
      </c>
      <c r="O195" s="92">
        <f t="shared" si="53"/>
        <v>0.9408338490892492</v>
      </c>
      <c r="P195" s="94">
        <v>0</v>
      </c>
      <c r="Q195" s="94">
        <v>0</v>
      </c>
      <c r="R195" s="92">
        <f t="shared" si="54"/>
        <v>0</v>
      </c>
      <c r="S195" s="95">
        <v>0</v>
      </c>
      <c r="T195" s="96">
        <v>0</v>
      </c>
      <c r="U195" s="92">
        <f t="shared" si="55"/>
        <v>0</v>
      </c>
      <c r="V195" s="95">
        <v>0</v>
      </c>
      <c r="W195" s="96">
        <v>0</v>
      </c>
      <c r="X195" s="92">
        <f t="shared" si="56"/>
        <v>0</v>
      </c>
      <c r="Y195" s="95">
        <v>0</v>
      </c>
      <c r="Z195" s="95">
        <v>0</v>
      </c>
      <c r="AA195" s="92">
        <f t="shared" si="57"/>
        <v>0</v>
      </c>
      <c r="AB195" s="94">
        <v>19286000</v>
      </c>
      <c r="AC195" s="95">
        <v>5864804</v>
      </c>
      <c r="AD195" s="92">
        <f t="shared" si="58"/>
        <v>3.288430440301159</v>
      </c>
      <c r="AE195" s="40">
        <v>3500000</v>
      </c>
      <c r="AF195" s="48">
        <v>21269274</v>
      </c>
      <c r="AG195" s="27">
        <f t="shared" si="59"/>
        <v>0.16455662755578776</v>
      </c>
    </row>
    <row r="196" spans="1:33" s="12" customFormat="1" ht="12.75" customHeight="1">
      <c r="A196" s="24"/>
      <c r="B196" s="25" t="s">
        <v>435</v>
      </c>
      <c r="C196" s="26" t="s">
        <v>436</v>
      </c>
      <c r="D196" s="39">
        <v>92221826</v>
      </c>
      <c r="E196" s="40">
        <v>112973300</v>
      </c>
      <c r="F196" s="92">
        <f aca="true" t="shared" si="60" ref="F196:F227">IF($E196=0,0,$N196/$E196)</f>
        <v>0.8163152355468062</v>
      </c>
      <c r="G196" s="93">
        <v>30693432</v>
      </c>
      <c r="H196" s="94">
        <v>115481486</v>
      </c>
      <c r="I196" s="92">
        <f aca="true" t="shared" si="61" ref="I196:I227">IF($AF196=0,0,$M196/$AF196)</f>
        <v>0.26578660409686794</v>
      </c>
      <c r="J196" s="94">
        <v>30693432</v>
      </c>
      <c r="K196" s="94">
        <v>115481486</v>
      </c>
      <c r="L196" s="92">
        <f aca="true" t="shared" si="62" ref="L196:L227">IF($K196=0,0,$M196/$K196)</f>
        <v>0.26578660409686794</v>
      </c>
      <c r="M196" s="94">
        <v>30693432</v>
      </c>
      <c r="N196" s="94">
        <v>92221826</v>
      </c>
      <c r="O196" s="92">
        <f aca="true" t="shared" si="63" ref="O196:O227">IF($N196=0,0,$M196/$N196)</f>
        <v>0.3328217769186223</v>
      </c>
      <c r="P196" s="94">
        <v>15140701</v>
      </c>
      <c r="Q196" s="94">
        <v>37001988</v>
      </c>
      <c r="R196" s="92">
        <f aca="true" t="shared" si="64" ref="R196:R227">IF($T196=0,0,$P196/$T196)</f>
        <v>0.409186149673904</v>
      </c>
      <c r="S196" s="95">
        <v>1000000</v>
      </c>
      <c r="T196" s="96">
        <v>37001988</v>
      </c>
      <c r="U196" s="92">
        <f aca="true" t="shared" si="65" ref="U196:U227">IF($T196=0,0,$V196/$T196)</f>
        <v>0.027025574950189164</v>
      </c>
      <c r="V196" s="95">
        <v>1000000</v>
      </c>
      <c r="W196" s="96">
        <v>147045000</v>
      </c>
      <c r="X196" s="92">
        <f aca="true" t="shared" si="66" ref="X196:X227">IF($W196=0,0,$V196/$W196)</f>
        <v>0.006800639260090448</v>
      </c>
      <c r="Y196" s="95">
        <v>47457606</v>
      </c>
      <c r="Z196" s="95">
        <v>50501988</v>
      </c>
      <c r="AA196" s="92">
        <f aca="true" t="shared" si="67" ref="AA196:AA227">IF($Z196=0,0,$Y196/$Z196)</f>
        <v>0.9397175810187908</v>
      </c>
      <c r="AB196" s="94">
        <v>64800000</v>
      </c>
      <c r="AC196" s="95">
        <v>9277372</v>
      </c>
      <c r="AD196" s="92">
        <f aca="true" t="shared" si="68" ref="AD196:AD227">IF($AC196=0,0,$AB196/$AC196)</f>
        <v>6.984736625846199</v>
      </c>
      <c r="AE196" s="40">
        <v>8625000</v>
      </c>
      <c r="AF196" s="48">
        <v>115481486</v>
      </c>
      <c r="AG196" s="27">
        <f aca="true" t="shared" si="69" ref="AG196:AG227">IF($AF196=0,0,$AE196/$AF196)</f>
        <v>0.07468729662865613</v>
      </c>
    </row>
    <row r="197" spans="1:33" s="12" customFormat="1" ht="12.75" customHeight="1">
      <c r="A197" s="24"/>
      <c r="B197" s="25" t="s">
        <v>437</v>
      </c>
      <c r="C197" s="26" t="s">
        <v>438</v>
      </c>
      <c r="D197" s="39">
        <v>43652355</v>
      </c>
      <c r="E197" s="40">
        <v>43652355</v>
      </c>
      <c r="F197" s="92">
        <f t="shared" si="60"/>
        <v>1</v>
      </c>
      <c r="G197" s="93">
        <v>11709987</v>
      </c>
      <c r="H197" s="94">
        <v>43648022</v>
      </c>
      <c r="I197" s="92">
        <f t="shared" si="61"/>
        <v>0.26828219157330885</v>
      </c>
      <c r="J197" s="94">
        <v>11709987</v>
      </c>
      <c r="K197" s="94">
        <v>36375822</v>
      </c>
      <c r="L197" s="92">
        <f t="shared" si="62"/>
        <v>0.3219167665819346</v>
      </c>
      <c r="M197" s="94">
        <v>11709987</v>
      </c>
      <c r="N197" s="94">
        <v>43652355</v>
      </c>
      <c r="O197" s="92">
        <f t="shared" si="63"/>
        <v>0.26825556146970764</v>
      </c>
      <c r="P197" s="94">
        <v>2657120</v>
      </c>
      <c r="Q197" s="94">
        <v>22882600</v>
      </c>
      <c r="R197" s="92">
        <f t="shared" si="64"/>
        <v>0.11611967171562672</v>
      </c>
      <c r="S197" s="95">
        <v>0</v>
      </c>
      <c r="T197" s="96">
        <v>22882600</v>
      </c>
      <c r="U197" s="92">
        <f t="shared" si="65"/>
        <v>0</v>
      </c>
      <c r="V197" s="95">
        <v>0</v>
      </c>
      <c r="W197" s="96">
        <v>8057000</v>
      </c>
      <c r="X197" s="92">
        <f t="shared" si="66"/>
        <v>0</v>
      </c>
      <c r="Y197" s="95">
        <v>19708600</v>
      </c>
      <c r="Z197" s="95">
        <v>22882600</v>
      </c>
      <c r="AA197" s="92">
        <f t="shared" si="67"/>
        <v>0.8612919860505363</v>
      </c>
      <c r="AB197" s="94">
        <v>26408000</v>
      </c>
      <c r="AC197" s="95">
        <v>23369864</v>
      </c>
      <c r="AD197" s="92">
        <f t="shared" si="68"/>
        <v>1.130002296975284</v>
      </c>
      <c r="AE197" s="40">
        <v>0</v>
      </c>
      <c r="AF197" s="48">
        <v>43648022</v>
      </c>
      <c r="AG197" s="27">
        <f t="shared" si="69"/>
        <v>0</v>
      </c>
    </row>
    <row r="198" spans="1:33" s="12" customFormat="1" ht="12.75" customHeight="1">
      <c r="A198" s="24"/>
      <c r="B198" s="25" t="s">
        <v>87</v>
      </c>
      <c r="C198" s="26" t="s">
        <v>88</v>
      </c>
      <c r="D198" s="39">
        <v>889392886</v>
      </c>
      <c r="E198" s="40">
        <v>1018429956</v>
      </c>
      <c r="F198" s="92">
        <f t="shared" si="60"/>
        <v>0.873298041519902</v>
      </c>
      <c r="G198" s="93">
        <v>329042530</v>
      </c>
      <c r="H198" s="94">
        <v>1018429956</v>
      </c>
      <c r="I198" s="92">
        <f t="shared" si="61"/>
        <v>0.323088031789984</v>
      </c>
      <c r="J198" s="94">
        <v>329042530</v>
      </c>
      <c r="K198" s="94">
        <v>777429956</v>
      </c>
      <c r="L198" s="92">
        <f t="shared" si="62"/>
        <v>0.423243955883789</v>
      </c>
      <c r="M198" s="94">
        <v>329042530</v>
      </c>
      <c r="N198" s="94">
        <v>889392886</v>
      </c>
      <c r="O198" s="92">
        <f t="shared" si="63"/>
        <v>0.3699630783869346</v>
      </c>
      <c r="P198" s="94">
        <v>205000000</v>
      </c>
      <c r="Q198" s="94">
        <v>304672645</v>
      </c>
      <c r="R198" s="92">
        <f t="shared" si="64"/>
        <v>0.6728533176977539</v>
      </c>
      <c r="S198" s="95">
        <v>190000000</v>
      </c>
      <c r="T198" s="96">
        <v>304672645</v>
      </c>
      <c r="U198" s="92">
        <f t="shared" si="65"/>
        <v>0.6236201481101133</v>
      </c>
      <c r="V198" s="95">
        <v>190000000</v>
      </c>
      <c r="W198" s="96">
        <v>848682888</v>
      </c>
      <c r="X198" s="92">
        <f t="shared" si="66"/>
        <v>0.22387631786444126</v>
      </c>
      <c r="Y198" s="95">
        <v>238981404</v>
      </c>
      <c r="Z198" s="95">
        <v>304672645</v>
      </c>
      <c r="AA198" s="92">
        <f t="shared" si="67"/>
        <v>0.7843874660949623</v>
      </c>
      <c r="AB198" s="94">
        <v>248330000</v>
      </c>
      <c r="AC198" s="95">
        <v>582599961</v>
      </c>
      <c r="AD198" s="92">
        <f t="shared" si="68"/>
        <v>0.42624445009188733</v>
      </c>
      <c r="AE198" s="40">
        <v>116158672</v>
      </c>
      <c r="AF198" s="48">
        <v>1018429956</v>
      </c>
      <c r="AG198" s="27">
        <f t="shared" si="69"/>
        <v>0.11405661362930294</v>
      </c>
    </row>
    <row r="199" spans="1:33" s="12" customFormat="1" ht="12.75" customHeight="1">
      <c r="A199" s="24"/>
      <c r="B199" s="25" t="s">
        <v>439</v>
      </c>
      <c r="C199" s="26" t="s">
        <v>440</v>
      </c>
      <c r="D199" s="39">
        <v>0</v>
      </c>
      <c r="E199" s="40">
        <v>0</v>
      </c>
      <c r="F199" s="92">
        <f t="shared" si="60"/>
        <v>0</v>
      </c>
      <c r="G199" s="93">
        <v>0</v>
      </c>
      <c r="H199" s="94">
        <v>0</v>
      </c>
      <c r="I199" s="92">
        <f t="shared" si="61"/>
        <v>0</v>
      </c>
      <c r="J199" s="94">
        <v>0</v>
      </c>
      <c r="K199" s="94">
        <v>0</v>
      </c>
      <c r="L199" s="92">
        <f t="shared" si="62"/>
        <v>0</v>
      </c>
      <c r="M199" s="94">
        <v>0</v>
      </c>
      <c r="N199" s="94">
        <v>0</v>
      </c>
      <c r="O199" s="92">
        <f t="shared" si="63"/>
        <v>0</v>
      </c>
      <c r="P199" s="94">
        <v>0</v>
      </c>
      <c r="Q199" s="94">
        <v>0</v>
      </c>
      <c r="R199" s="92">
        <f t="shared" si="64"/>
        <v>0</v>
      </c>
      <c r="S199" s="95">
        <v>0</v>
      </c>
      <c r="T199" s="96">
        <v>0</v>
      </c>
      <c r="U199" s="92">
        <f t="shared" si="65"/>
        <v>0</v>
      </c>
      <c r="V199" s="95">
        <v>0</v>
      </c>
      <c r="W199" s="96">
        <v>0</v>
      </c>
      <c r="X199" s="92">
        <f t="shared" si="66"/>
        <v>0</v>
      </c>
      <c r="Y199" s="95">
        <v>0</v>
      </c>
      <c r="Z199" s="95">
        <v>0</v>
      </c>
      <c r="AA199" s="92">
        <f t="shared" si="67"/>
        <v>0</v>
      </c>
      <c r="AB199" s="94">
        <v>0</v>
      </c>
      <c r="AC199" s="95">
        <v>0</v>
      </c>
      <c r="AD199" s="92">
        <f t="shared" si="68"/>
        <v>0</v>
      </c>
      <c r="AE199" s="40">
        <v>0</v>
      </c>
      <c r="AF199" s="48">
        <v>0</v>
      </c>
      <c r="AG199" s="27">
        <f t="shared" si="69"/>
        <v>0</v>
      </c>
    </row>
    <row r="200" spans="1:33" s="12" customFormat="1" ht="12.75" customHeight="1">
      <c r="A200" s="24"/>
      <c r="B200" s="25" t="s">
        <v>441</v>
      </c>
      <c r="C200" s="26" t="s">
        <v>442</v>
      </c>
      <c r="D200" s="39">
        <v>48890916</v>
      </c>
      <c r="E200" s="40">
        <v>75489720</v>
      </c>
      <c r="F200" s="92">
        <f t="shared" si="60"/>
        <v>0.647649984660163</v>
      </c>
      <c r="G200" s="93">
        <v>19458699</v>
      </c>
      <c r="H200" s="94">
        <v>75489720</v>
      </c>
      <c r="I200" s="92">
        <f t="shared" si="61"/>
        <v>0.25776620975677217</v>
      </c>
      <c r="J200" s="94">
        <v>19458699</v>
      </c>
      <c r="K200" s="94">
        <v>64586494</v>
      </c>
      <c r="L200" s="92">
        <f t="shared" si="62"/>
        <v>0.3012812400066181</v>
      </c>
      <c r="M200" s="94">
        <v>19458699</v>
      </c>
      <c r="N200" s="94">
        <v>48890916</v>
      </c>
      <c r="O200" s="92">
        <f t="shared" si="63"/>
        <v>0.39800234055749745</v>
      </c>
      <c r="P200" s="94">
        <v>0</v>
      </c>
      <c r="Q200" s="94">
        <v>17178000</v>
      </c>
      <c r="R200" s="92">
        <f t="shared" si="64"/>
        <v>0</v>
      </c>
      <c r="S200" s="95">
        <v>0</v>
      </c>
      <c r="T200" s="96">
        <v>17178000</v>
      </c>
      <c r="U200" s="92">
        <f t="shared" si="65"/>
        <v>0</v>
      </c>
      <c r="V200" s="95">
        <v>0</v>
      </c>
      <c r="W200" s="96">
        <v>69834664</v>
      </c>
      <c r="X200" s="92">
        <f t="shared" si="66"/>
        <v>0</v>
      </c>
      <c r="Y200" s="95">
        <v>17178000</v>
      </c>
      <c r="Z200" s="95">
        <v>17178000</v>
      </c>
      <c r="AA200" s="92">
        <f t="shared" si="67"/>
        <v>1</v>
      </c>
      <c r="AB200" s="94">
        <v>40149826</v>
      </c>
      <c r="AC200" s="95">
        <v>21560716</v>
      </c>
      <c r="AD200" s="92">
        <f t="shared" si="68"/>
        <v>1.8621749852834202</v>
      </c>
      <c r="AE200" s="40">
        <v>27000000</v>
      </c>
      <c r="AF200" s="48">
        <v>75489720</v>
      </c>
      <c r="AG200" s="27">
        <f t="shared" si="69"/>
        <v>0.35766459327177264</v>
      </c>
    </row>
    <row r="201" spans="1:33" s="12" customFormat="1" ht="12.75" customHeight="1">
      <c r="A201" s="24"/>
      <c r="B201" s="25" t="s">
        <v>443</v>
      </c>
      <c r="C201" s="26" t="s">
        <v>444</v>
      </c>
      <c r="D201" s="39">
        <v>0</v>
      </c>
      <c r="E201" s="40">
        <v>0</v>
      </c>
      <c r="F201" s="92">
        <f t="shared" si="60"/>
        <v>0</v>
      </c>
      <c r="G201" s="93">
        <v>0</v>
      </c>
      <c r="H201" s="94">
        <v>0</v>
      </c>
      <c r="I201" s="92">
        <f t="shared" si="61"/>
        <v>0</v>
      </c>
      <c r="J201" s="94">
        <v>0</v>
      </c>
      <c r="K201" s="94">
        <v>0</v>
      </c>
      <c r="L201" s="92">
        <f t="shared" si="62"/>
        <v>0</v>
      </c>
      <c r="M201" s="94">
        <v>0</v>
      </c>
      <c r="N201" s="94">
        <v>0</v>
      </c>
      <c r="O201" s="92">
        <f t="shared" si="63"/>
        <v>0</v>
      </c>
      <c r="P201" s="94">
        <v>0</v>
      </c>
      <c r="Q201" s="94">
        <v>70881000</v>
      </c>
      <c r="R201" s="92">
        <f t="shared" si="64"/>
        <v>0</v>
      </c>
      <c r="S201" s="95">
        <v>0</v>
      </c>
      <c r="T201" s="96">
        <v>70881000</v>
      </c>
      <c r="U201" s="92">
        <f t="shared" si="65"/>
        <v>0</v>
      </c>
      <c r="V201" s="95">
        <v>0</v>
      </c>
      <c r="W201" s="96">
        <v>0</v>
      </c>
      <c r="X201" s="92">
        <f t="shared" si="66"/>
        <v>0</v>
      </c>
      <c r="Y201" s="95">
        <v>33808000</v>
      </c>
      <c r="Z201" s="95">
        <v>34580000</v>
      </c>
      <c r="AA201" s="92">
        <f t="shared" si="67"/>
        <v>0.9776749566223251</v>
      </c>
      <c r="AB201" s="94">
        <v>0</v>
      </c>
      <c r="AC201" s="95">
        <v>0</v>
      </c>
      <c r="AD201" s="92">
        <f t="shared" si="68"/>
        <v>0</v>
      </c>
      <c r="AE201" s="40">
        <v>0</v>
      </c>
      <c r="AF201" s="48">
        <v>0</v>
      </c>
      <c r="AG201" s="27">
        <f t="shared" si="69"/>
        <v>0</v>
      </c>
    </row>
    <row r="202" spans="1:33" s="12" customFormat="1" ht="12.75" customHeight="1">
      <c r="A202" s="24"/>
      <c r="B202" s="25" t="s">
        <v>445</v>
      </c>
      <c r="C202" s="26" t="s">
        <v>446</v>
      </c>
      <c r="D202" s="39">
        <v>46677469</v>
      </c>
      <c r="E202" s="40">
        <v>53509469</v>
      </c>
      <c r="F202" s="92">
        <f t="shared" si="60"/>
        <v>0.8723216632929024</v>
      </c>
      <c r="G202" s="93">
        <v>18921657</v>
      </c>
      <c r="H202" s="94">
        <v>55462186</v>
      </c>
      <c r="I202" s="92">
        <f t="shared" si="61"/>
        <v>0.3411632026188077</v>
      </c>
      <c r="J202" s="94">
        <v>18921657</v>
      </c>
      <c r="K202" s="94">
        <v>55462186</v>
      </c>
      <c r="L202" s="92">
        <f t="shared" si="62"/>
        <v>0.3411632026188077</v>
      </c>
      <c r="M202" s="94">
        <v>18921657</v>
      </c>
      <c r="N202" s="94">
        <v>46677469</v>
      </c>
      <c r="O202" s="92">
        <f t="shared" si="63"/>
        <v>0.40537024404643707</v>
      </c>
      <c r="P202" s="94">
        <v>0</v>
      </c>
      <c r="Q202" s="94">
        <v>0</v>
      </c>
      <c r="R202" s="92">
        <f t="shared" si="64"/>
        <v>0</v>
      </c>
      <c r="S202" s="95">
        <v>0</v>
      </c>
      <c r="T202" s="96">
        <v>0</v>
      </c>
      <c r="U202" s="92">
        <f t="shared" si="65"/>
        <v>0</v>
      </c>
      <c r="V202" s="95">
        <v>0</v>
      </c>
      <c r="W202" s="96">
        <v>0</v>
      </c>
      <c r="X202" s="92">
        <f t="shared" si="66"/>
        <v>0</v>
      </c>
      <c r="Y202" s="95">
        <v>0</v>
      </c>
      <c r="Z202" s="95">
        <v>0</v>
      </c>
      <c r="AA202" s="92">
        <f t="shared" si="67"/>
        <v>0</v>
      </c>
      <c r="AB202" s="94">
        <v>0</v>
      </c>
      <c r="AC202" s="95">
        <v>0</v>
      </c>
      <c r="AD202" s="92">
        <f t="shared" si="68"/>
        <v>0</v>
      </c>
      <c r="AE202" s="40">
        <v>0</v>
      </c>
      <c r="AF202" s="48">
        <v>55462186</v>
      </c>
      <c r="AG202" s="27">
        <f t="shared" si="69"/>
        <v>0</v>
      </c>
    </row>
    <row r="203" spans="1:33" s="12" customFormat="1" ht="12.75" customHeight="1">
      <c r="A203" s="24"/>
      <c r="B203" s="25" t="s">
        <v>447</v>
      </c>
      <c r="C203" s="26" t="s">
        <v>448</v>
      </c>
      <c r="D203" s="39">
        <v>93918183</v>
      </c>
      <c r="E203" s="40">
        <v>147669079</v>
      </c>
      <c r="F203" s="92">
        <f t="shared" si="60"/>
        <v>0.6360043933097193</v>
      </c>
      <c r="G203" s="93">
        <v>47618686</v>
      </c>
      <c r="H203" s="94">
        <v>147669079</v>
      </c>
      <c r="I203" s="92">
        <f t="shared" si="61"/>
        <v>0.322468903594909</v>
      </c>
      <c r="J203" s="94">
        <v>47618686</v>
      </c>
      <c r="K203" s="94">
        <v>114955619</v>
      </c>
      <c r="L203" s="92">
        <f t="shared" si="62"/>
        <v>0.4142353928780115</v>
      </c>
      <c r="M203" s="94">
        <v>47618686</v>
      </c>
      <c r="N203" s="94">
        <v>93918183</v>
      </c>
      <c r="O203" s="92">
        <f t="shared" si="63"/>
        <v>0.5070230756061369</v>
      </c>
      <c r="P203" s="94">
        <v>17372580</v>
      </c>
      <c r="Q203" s="94">
        <v>20855250</v>
      </c>
      <c r="R203" s="92">
        <f t="shared" si="64"/>
        <v>0.8330075160930701</v>
      </c>
      <c r="S203" s="95">
        <v>15286000</v>
      </c>
      <c r="T203" s="96">
        <v>20855250</v>
      </c>
      <c r="U203" s="92">
        <f t="shared" si="65"/>
        <v>0.7329569293103655</v>
      </c>
      <c r="V203" s="95">
        <v>15286000</v>
      </c>
      <c r="W203" s="96">
        <v>0</v>
      </c>
      <c r="X203" s="92">
        <f t="shared" si="66"/>
        <v>0</v>
      </c>
      <c r="Y203" s="95">
        <v>3066645</v>
      </c>
      <c r="Z203" s="95">
        <v>35593047</v>
      </c>
      <c r="AA203" s="92">
        <f t="shared" si="67"/>
        <v>0.0861585410206662</v>
      </c>
      <c r="AB203" s="94">
        <v>0</v>
      </c>
      <c r="AC203" s="95">
        <v>54844980</v>
      </c>
      <c r="AD203" s="92">
        <f t="shared" si="68"/>
        <v>0</v>
      </c>
      <c r="AE203" s="40">
        <v>0</v>
      </c>
      <c r="AF203" s="48">
        <v>147669079</v>
      </c>
      <c r="AG203" s="27">
        <f t="shared" si="69"/>
        <v>0</v>
      </c>
    </row>
    <row r="204" spans="1:33" s="12" customFormat="1" ht="12.75" customHeight="1">
      <c r="A204" s="24"/>
      <c r="B204" s="25" t="s">
        <v>449</v>
      </c>
      <c r="C204" s="26" t="s">
        <v>450</v>
      </c>
      <c r="D204" s="39">
        <v>120633379</v>
      </c>
      <c r="E204" s="40">
        <v>139347811</v>
      </c>
      <c r="F204" s="92">
        <f t="shared" si="60"/>
        <v>0.8656998494221054</v>
      </c>
      <c r="G204" s="93">
        <v>47271452</v>
      </c>
      <c r="H204" s="94">
        <v>139346454</v>
      </c>
      <c r="I204" s="92">
        <f t="shared" si="61"/>
        <v>0.3392368491845512</v>
      </c>
      <c r="J204" s="94">
        <v>47271452</v>
      </c>
      <c r="K204" s="94">
        <v>103646454</v>
      </c>
      <c r="L204" s="92">
        <f t="shared" si="62"/>
        <v>0.45608363987059314</v>
      </c>
      <c r="M204" s="94">
        <v>47271452</v>
      </c>
      <c r="N204" s="94">
        <v>120633379</v>
      </c>
      <c r="O204" s="92">
        <f t="shared" si="63"/>
        <v>0.39186046508736194</v>
      </c>
      <c r="P204" s="94">
        <v>21784490</v>
      </c>
      <c r="Q204" s="94">
        <v>48211794</v>
      </c>
      <c r="R204" s="92">
        <f t="shared" si="64"/>
        <v>0.4518498108574844</v>
      </c>
      <c r="S204" s="95">
        <v>350000</v>
      </c>
      <c r="T204" s="96">
        <v>48211794</v>
      </c>
      <c r="U204" s="92">
        <f t="shared" si="65"/>
        <v>0.007259634437166972</v>
      </c>
      <c r="V204" s="95">
        <v>350000</v>
      </c>
      <c r="W204" s="96">
        <v>0</v>
      </c>
      <c r="X204" s="92">
        <f t="shared" si="66"/>
        <v>0</v>
      </c>
      <c r="Y204" s="95">
        <v>45341794</v>
      </c>
      <c r="Z204" s="95">
        <v>47561794</v>
      </c>
      <c r="AA204" s="92">
        <f t="shared" si="67"/>
        <v>0.9533238800874501</v>
      </c>
      <c r="AB204" s="94">
        <v>0</v>
      </c>
      <c r="AC204" s="95">
        <v>90041379</v>
      </c>
      <c r="AD204" s="92">
        <f t="shared" si="68"/>
        <v>0</v>
      </c>
      <c r="AE204" s="40">
        <v>0</v>
      </c>
      <c r="AF204" s="48">
        <v>139346454</v>
      </c>
      <c r="AG204" s="27">
        <f t="shared" si="69"/>
        <v>0</v>
      </c>
    </row>
    <row r="205" spans="1:33" s="12" customFormat="1" ht="12.75" customHeight="1">
      <c r="A205" s="24"/>
      <c r="B205" s="25" t="s">
        <v>451</v>
      </c>
      <c r="C205" s="26" t="s">
        <v>452</v>
      </c>
      <c r="D205" s="39">
        <v>28465608</v>
      </c>
      <c r="E205" s="40">
        <v>155202608</v>
      </c>
      <c r="F205" s="92">
        <f t="shared" si="60"/>
        <v>0.18340934064716233</v>
      </c>
      <c r="G205" s="93">
        <v>30001493</v>
      </c>
      <c r="H205" s="94">
        <v>154318551</v>
      </c>
      <c r="I205" s="92">
        <f t="shared" si="61"/>
        <v>0.19441274432391475</v>
      </c>
      <c r="J205" s="94">
        <v>30001493</v>
      </c>
      <c r="K205" s="94">
        <v>118697474</v>
      </c>
      <c r="L205" s="92">
        <f t="shared" si="62"/>
        <v>0.2527559516557193</v>
      </c>
      <c r="M205" s="94">
        <v>30001493</v>
      </c>
      <c r="N205" s="94">
        <v>28465608</v>
      </c>
      <c r="O205" s="92">
        <f t="shared" si="63"/>
        <v>1.0539558122208386</v>
      </c>
      <c r="P205" s="94">
        <v>2000000</v>
      </c>
      <c r="Q205" s="94">
        <v>87500000</v>
      </c>
      <c r="R205" s="92">
        <f t="shared" si="64"/>
        <v>0.022857142857142857</v>
      </c>
      <c r="S205" s="95">
        <v>0</v>
      </c>
      <c r="T205" s="96">
        <v>87500000</v>
      </c>
      <c r="U205" s="92">
        <f t="shared" si="65"/>
        <v>0</v>
      </c>
      <c r="V205" s="95">
        <v>0</v>
      </c>
      <c r="W205" s="96">
        <v>0</v>
      </c>
      <c r="X205" s="92">
        <f t="shared" si="66"/>
        <v>0</v>
      </c>
      <c r="Y205" s="95">
        <v>85000000</v>
      </c>
      <c r="Z205" s="95">
        <v>87500000</v>
      </c>
      <c r="AA205" s="92">
        <f t="shared" si="67"/>
        <v>0.9714285714285714</v>
      </c>
      <c r="AB205" s="94">
        <v>0</v>
      </c>
      <c r="AC205" s="95">
        <v>23302820</v>
      </c>
      <c r="AD205" s="92">
        <f t="shared" si="68"/>
        <v>0</v>
      </c>
      <c r="AE205" s="40">
        <v>0</v>
      </c>
      <c r="AF205" s="48">
        <v>154318551</v>
      </c>
      <c r="AG205" s="27">
        <f t="shared" si="69"/>
        <v>0</v>
      </c>
    </row>
    <row r="206" spans="1:33" s="12" customFormat="1" ht="12.75" customHeight="1">
      <c r="A206" s="24"/>
      <c r="B206" s="25" t="s">
        <v>89</v>
      </c>
      <c r="C206" s="26" t="s">
        <v>90</v>
      </c>
      <c r="D206" s="39">
        <v>582293996</v>
      </c>
      <c r="E206" s="40">
        <v>811707996</v>
      </c>
      <c r="F206" s="92">
        <f t="shared" si="60"/>
        <v>0.7173688061094324</v>
      </c>
      <c r="G206" s="93">
        <v>233416055</v>
      </c>
      <c r="H206" s="94">
        <v>811556501</v>
      </c>
      <c r="I206" s="92">
        <f t="shared" si="61"/>
        <v>0.287615285827154</v>
      </c>
      <c r="J206" s="94">
        <v>233416055</v>
      </c>
      <c r="K206" s="94">
        <v>558803191</v>
      </c>
      <c r="L206" s="92">
        <f t="shared" si="62"/>
        <v>0.4177070903662753</v>
      </c>
      <c r="M206" s="94">
        <v>233416055</v>
      </c>
      <c r="N206" s="94">
        <v>582293996</v>
      </c>
      <c r="O206" s="92">
        <f t="shared" si="63"/>
        <v>0.40085602222146216</v>
      </c>
      <c r="P206" s="94">
        <v>6000000</v>
      </c>
      <c r="Q206" s="94">
        <v>172031000</v>
      </c>
      <c r="R206" s="92">
        <f t="shared" si="64"/>
        <v>0.034877434880922625</v>
      </c>
      <c r="S206" s="95">
        <v>0</v>
      </c>
      <c r="T206" s="96">
        <v>172031000</v>
      </c>
      <c r="U206" s="92">
        <f t="shared" si="65"/>
        <v>0</v>
      </c>
      <c r="V206" s="95">
        <v>0</v>
      </c>
      <c r="W206" s="96">
        <v>0</v>
      </c>
      <c r="X206" s="92">
        <f t="shared" si="66"/>
        <v>0</v>
      </c>
      <c r="Y206" s="95">
        <v>147600000</v>
      </c>
      <c r="Z206" s="95">
        <v>172031000</v>
      </c>
      <c r="AA206" s="92">
        <f t="shared" si="67"/>
        <v>0.8579848980706966</v>
      </c>
      <c r="AB206" s="94">
        <v>0</v>
      </c>
      <c r="AC206" s="95">
        <v>372815831</v>
      </c>
      <c r="AD206" s="92">
        <f t="shared" si="68"/>
        <v>0</v>
      </c>
      <c r="AE206" s="40">
        <v>0</v>
      </c>
      <c r="AF206" s="48">
        <v>811556501</v>
      </c>
      <c r="AG206" s="27">
        <f t="shared" si="69"/>
        <v>0</v>
      </c>
    </row>
    <row r="207" spans="1:33" s="12" customFormat="1" ht="12.75" customHeight="1">
      <c r="A207" s="24"/>
      <c r="B207" s="25" t="s">
        <v>91</v>
      </c>
      <c r="C207" s="26" t="s">
        <v>92</v>
      </c>
      <c r="D207" s="39">
        <v>1662633709</v>
      </c>
      <c r="E207" s="40">
        <v>1877915163</v>
      </c>
      <c r="F207" s="92">
        <f t="shared" si="60"/>
        <v>0.8853614592173139</v>
      </c>
      <c r="G207" s="93">
        <v>285970107</v>
      </c>
      <c r="H207" s="94">
        <v>1943353194</v>
      </c>
      <c r="I207" s="92">
        <f t="shared" si="61"/>
        <v>0.147152925100243</v>
      </c>
      <c r="J207" s="94">
        <v>285970107</v>
      </c>
      <c r="K207" s="94">
        <v>968592050</v>
      </c>
      <c r="L207" s="92">
        <f t="shared" si="62"/>
        <v>0.29524308711804936</v>
      </c>
      <c r="M207" s="94">
        <v>285970107</v>
      </c>
      <c r="N207" s="94">
        <v>1662633709</v>
      </c>
      <c r="O207" s="92">
        <f t="shared" si="63"/>
        <v>0.1719982612237534</v>
      </c>
      <c r="P207" s="94">
        <v>63029513</v>
      </c>
      <c r="Q207" s="94">
        <v>387565985</v>
      </c>
      <c r="R207" s="92">
        <f t="shared" si="64"/>
        <v>0.16262911462676477</v>
      </c>
      <c r="S207" s="95">
        <v>0</v>
      </c>
      <c r="T207" s="96">
        <v>387565985</v>
      </c>
      <c r="U207" s="92">
        <f t="shared" si="65"/>
        <v>0</v>
      </c>
      <c r="V207" s="95">
        <v>0</v>
      </c>
      <c r="W207" s="96">
        <v>1533663589</v>
      </c>
      <c r="X207" s="92">
        <f t="shared" si="66"/>
        <v>0</v>
      </c>
      <c r="Y207" s="95">
        <v>285583097</v>
      </c>
      <c r="Z207" s="95">
        <v>387565985</v>
      </c>
      <c r="AA207" s="92">
        <f t="shared" si="67"/>
        <v>0.7368631615078397</v>
      </c>
      <c r="AB207" s="94">
        <v>261954300</v>
      </c>
      <c r="AC207" s="95">
        <v>1343601317</v>
      </c>
      <c r="AD207" s="92">
        <f t="shared" si="68"/>
        <v>0.194964307258118</v>
      </c>
      <c r="AE207" s="40">
        <v>260281061</v>
      </c>
      <c r="AF207" s="48">
        <v>1943353194</v>
      </c>
      <c r="AG207" s="27">
        <f t="shared" si="69"/>
        <v>0.1339339970745431</v>
      </c>
    </row>
    <row r="208" spans="1:33" s="12" customFormat="1" ht="12.75" customHeight="1">
      <c r="A208" s="24"/>
      <c r="B208" s="25" t="s">
        <v>453</v>
      </c>
      <c r="C208" s="26" t="s">
        <v>454</v>
      </c>
      <c r="D208" s="39">
        <v>47299000</v>
      </c>
      <c r="E208" s="40">
        <v>84154000</v>
      </c>
      <c r="F208" s="92">
        <f t="shared" si="60"/>
        <v>0.5620529030111462</v>
      </c>
      <c r="G208" s="93">
        <v>28815000</v>
      </c>
      <c r="H208" s="94">
        <v>81525003</v>
      </c>
      <c r="I208" s="92">
        <f t="shared" si="61"/>
        <v>0.3534498489990856</v>
      </c>
      <c r="J208" s="94">
        <v>28815000</v>
      </c>
      <c r="K208" s="94">
        <v>66250003</v>
      </c>
      <c r="L208" s="92">
        <f t="shared" si="62"/>
        <v>0.43494337653086595</v>
      </c>
      <c r="M208" s="94">
        <v>28815000</v>
      </c>
      <c r="N208" s="94">
        <v>47299000</v>
      </c>
      <c r="O208" s="92">
        <f t="shared" si="63"/>
        <v>0.6092094970295355</v>
      </c>
      <c r="P208" s="94">
        <v>2627000</v>
      </c>
      <c r="Q208" s="94">
        <v>19929000</v>
      </c>
      <c r="R208" s="92">
        <f t="shared" si="64"/>
        <v>0.13181795373576197</v>
      </c>
      <c r="S208" s="95">
        <v>0</v>
      </c>
      <c r="T208" s="96">
        <v>19929000</v>
      </c>
      <c r="U208" s="92">
        <f t="shared" si="65"/>
        <v>0</v>
      </c>
      <c r="V208" s="95">
        <v>0</v>
      </c>
      <c r="W208" s="96">
        <v>247342000</v>
      </c>
      <c r="X208" s="92">
        <f t="shared" si="66"/>
        <v>0</v>
      </c>
      <c r="Y208" s="95">
        <v>17492000</v>
      </c>
      <c r="Z208" s="95">
        <v>17492000</v>
      </c>
      <c r="AA208" s="92">
        <f t="shared" si="67"/>
        <v>1</v>
      </c>
      <c r="AB208" s="94">
        <v>30000000</v>
      </c>
      <c r="AC208" s="95">
        <v>36333000</v>
      </c>
      <c r="AD208" s="92">
        <f t="shared" si="68"/>
        <v>0.825695648583932</v>
      </c>
      <c r="AE208" s="40">
        <v>8000000</v>
      </c>
      <c r="AF208" s="48">
        <v>81525003</v>
      </c>
      <c r="AG208" s="27">
        <f t="shared" si="69"/>
        <v>0.09812940454598941</v>
      </c>
    </row>
    <row r="209" spans="1:33" s="12" customFormat="1" ht="12.75" customHeight="1">
      <c r="A209" s="24"/>
      <c r="B209" s="25" t="s">
        <v>455</v>
      </c>
      <c r="C209" s="26" t="s">
        <v>456</v>
      </c>
      <c r="D209" s="39">
        <v>161686928</v>
      </c>
      <c r="E209" s="40">
        <v>350989454</v>
      </c>
      <c r="F209" s="92">
        <f t="shared" si="60"/>
        <v>0.46066035932806115</v>
      </c>
      <c r="G209" s="93">
        <v>93974004</v>
      </c>
      <c r="H209" s="94">
        <v>339539830</v>
      </c>
      <c r="I209" s="92">
        <f t="shared" si="61"/>
        <v>0.2767687195932212</v>
      </c>
      <c r="J209" s="94">
        <v>93974004</v>
      </c>
      <c r="K209" s="94">
        <v>315539830</v>
      </c>
      <c r="L209" s="92">
        <f t="shared" si="62"/>
        <v>0.29781978395564196</v>
      </c>
      <c r="M209" s="94">
        <v>93974004</v>
      </c>
      <c r="N209" s="94">
        <v>161686928</v>
      </c>
      <c r="O209" s="92">
        <f t="shared" si="63"/>
        <v>0.5812096572210216</v>
      </c>
      <c r="P209" s="94">
        <v>11600000</v>
      </c>
      <c r="Q209" s="94">
        <v>115634474</v>
      </c>
      <c r="R209" s="92">
        <f t="shared" si="64"/>
        <v>0.10031610469383032</v>
      </c>
      <c r="S209" s="95">
        <v>9700000</v>
      </c>
      <c r="T209" s="96">
        <v>115634474</v>
      </c>
      <c r="U209" s="92">
        <f t="shared" si="65"/>
        <v>0.0838850185801857</v>
      </c>
      <c r="V209" s="95">
        <v>9700000</v>
      </c>
      <c r="W209" s="96">
        <v>556121000</v>
      </c>
      <c r="X209" s="92">
        <f t="shared" si="66"/>
        <v>0.017442247280717686</v>
      </c>
      <c r="Y209" s="95">
        <v>91098270</v>
      </c>
      <c r="Z209" s="95">
        <v>115634474</v>
      </c>
      <c r="AA209" s="92">
        <f t="shared" si="67"/>
        <v>0.7878123785126571</v>
      </c>
      <c r="AB209" s="94">
        <v>31864000</v>
      </c>
      <c r="AC209" s="95">
        <v>41129029</v>
      </c>
      <c r="AD209" s="92">
        <f t="shared" si="68"/>
        <v>0.7747326103905833</v>
      </c>
      <c r="AE209" s="40">
        <v>29000000</v>
      </c>
      <c r="AF209" s="48">
        <v>339539830</v>
      </c>
      <c r="AG209" s="27">
        <f t="shared" si="69"/>
        <v>0.0854097146717662</v>
      </c>
    </row>
    <row r="210" spans="1:33" s="12" customFormat="1" ht="12.75" customHeight="1">
      <c r="A210" s="24"/>
      <c r="B210" s="25" t="s">
        <v>457</v>
      </c>
      <c r="C210" s="26" t="s">
        <v>458</v>
      </c>
      <c r="D210" s="39">
        <v>2150000</v>
      </c>
      <c r="E210" s="40">
        <v>54315000</v>
      </c>
      <c r="F210" s="92">
        <f t="shared" si="60"/>
        <v>0.03958390868084323</v>
      </c>
      <c r="G210" s="93">
        <v>22989233</v>
      </c>
      <c r="H210" s="94">
        <v>54315000</v>
      </c>
      <c r="I210" s="92">
        <f t="shared" si="61"/>
        <v>0.4232575347509896</v>
      </c>
      <c r="J210" s="94">
        <v>22989233</v>
      </c>
      <c r="K210" s="94">
        <v>54315000</v>
      </c>
      <c r="L210" s="92">
        <f t="shared" si="62"/>
        <v>0.4232575347509896</v>
      </c>
      <c r="M210" s="94">
        <v>22989233</v>
      </c>
      <c r="N210" s="94">
        <v>2150000</v>
      </c>
      <c r="O210" s="92">
        <f t="shared" si="63"/>
        <v>10.692666511627907</v>
      </c>
      <c r="P210" s="94">
        <v>0</v>
      </c>
      <c r="Q210" s="94">
        <v>0</v>
      </c>
      <c r="R210" s="92">
        <f t="shared" si="64"/>
        <v>0</v>
      </c>
      <c r="S210" s="95">
        <v>0</v>
      </c>
      <c r="T210" s="96">
        <v>0</v>
      </c>
      <c r="U210" s="92">
        <f t="shared" si="65"/>
        <v>0</v>
      </c>
      <c r="V210" s="95">
        <v>0</v>
      </c>
      <c r="W210" s="96">
        <v>101526696</v>
      </c>
      <c r="X210" s="92">
        <f t="shared" si="66"/>
        <v>0</v>
      </c>
      <c r="Y210" s="95">
        <v>0</v>
      </c>
      <c r="Z210" s="95">
        <v>0</v>
      </c>
      <c r="AA210" s="92">
        <f t="shared" si="67"/>
        <v>0</v>
      </c>
      <c r="AB210" s="94">
        <v>1001667</v>
      </c>
      <c r="AC210" s="95">
        <v>0</v>
      </c>
      <c r="AD210" s="92">
        <f t="shared" si="68"/>
        <v>0</v>
      </c>
      <c r="AE210" s="40">
        <v>1586663</v>
      </c>
      <c r="AF210" s="48">
        <v>54315000</v>
      </c>
      <c r="AG210" s="27">
        <f t="shared" si="69"/>
        <v>0.029212243395010586</v>
      </c>
    </row>
    <row r="211" spans="1:33" s="12" customFormat="1" ht="12.75" customHeight="1">
      <c r="A211" s="24"/>
      <c r="B211" s="25" t="s">
        <v>459</v>
      </c>
      <c r="C211" s="26" t="s">
        <v>460</v>
      </c>
      <c r="D211" s="39">
        <v>115417693</v>
      </c>
      <c r="E211" s="40">
        <v>198521693</v>
      </c>
      <c r="F211" s="92">
        <f t="shared" si="60"/>
        <v>0.5813857984779527</v>
      </c>
      <c r="G211" s="93">
        <v>43281309</v>
      </c>
      <c r="H211" s="94">
        <v>95144738</v>
      </c>
      <c r="I211" s="92">
        <f t="shared" si="61"/>
        <v>0.4548996603469548</v>
      </c>
      <c r="J211" s="94">
        <v>43281309</v>
      </c>
      <c r="K211" s="94">
        <v>95144738</v>
      </c>
      <c r="L211" s="92">
        <f t="shared" si="62"/>
        <v>0.4548996603469548</v>
      </c>
      <c r="M211" s="94">
        <v>43281309</v>
      </c>
      <c r="N211" s="94">
        <v>115417693</v>
      </c>
      <c r="O211" s="92">
        <f t="shared" si="63"/>
        <v>0.37499717655940323</v>
      </c>
      <c r="P211" s="94">
        <v>0</v>
      </c>
      <c r="Q211" s="94">
        <v>0</v>
      </c>
      <c r="R211" s="92">
        <f t="shared" si="64"/>
        <v>0</v>
      </c>
      <c r="S211" s="95">
        <v>0</v>
      </c>
      <c r="T211" s="96">
        <v>0</v>
      </c>
      <c r="U211" s="92">
        <f t="shared" si="65"/>
        <v>0</v>
      </c>
      <c r="V211" s="95">
        <v>0</v>
      </c>
      <c r="W211" s="96">
        <v>0</v>
      </c>
      <c r="X211" s="92">
        <f t="shared" si="66"/>
        <v>0</v>
      </c>
      <c r="Y211" s="95">
        <v>20968000</v>
      </c>
      <c r="Z211" s="95">
        <v>20968000</v>
      </c>
      <c r="AA211" s="92">
        <f t="shared" si="67"/>
        <v>1</v>
      </c>
      <c r="AB211" s="94">
        <v>0</v>
      </c>
      <c r="AC211" s="95">
        <v>36898801</v>
      </c>
      <c r="AD211" s="92">
        <f t="shared" si="68"/>
        <v>0</v>
      </c>
      <c r="AE211" s="40">
        <v>0</v>
      </c>
      <c r="AF211" s="48">
        <v>95144738</v>
      </c>
      <c r="AG211" s="27">
        <f t="shared" si="69"/>
        <v>0</v>
      </c>
    </row>
    <row r="212" spans="1:33" s="12" customFormat="1" ht="12.75" customHeight="1">
      <c r="A212" s="24"/>
      <c r="B212" s="25" t="s">
        <v>461</v>
      </c>
      <c r="C212" s="26" t="s">
        <v>462</v>
      </c>
      <c r="D212" s="39">
        <v>325036987</v>
      </c>
      <c r="E212" s="40">
        <v>422386987</v>
      </c>
      <c r="F212" s="92">
        <f t="shared" si="60"/>
        <v>0.7695241496632566</v>
      </c>
      <c r="G212" s="93">
        <v>160209601</v>
      </c>
      <c r="H212" s="94">
        <v>422236000</v>
      </c>
      <c r="I212" s="92">
        <f t="shared" si="61"/>
        <v>0.3794314103960818</v>
      </c>
      <c r="J212" s="94">
        <v>160209601</v>
      </c>
      <c r="K212" s="94">
        <v>380236000</v>
      </c>
      <c r="L212" s="92">
        <f t="shared" si="62"/>
        <v>0.4213425372663293</v>
      </c>
      <c r="M212" s="94">
        <v>160209601</v>
      </c>
      <c r="N212" s="94">
        <v>325036987</v>
      </c>
      <c r="O212" s="92">
        <f t="shared" si="63"/>
        <v>0.4928965238039202</v>
      </c>
      <c r="P212" s="94">
        <v>-9963000</v>
      </c>
      <c r="Q212" s="94">
        <v>-39380000</v>
      </c>
      <c r="R212" s="92">
        <f t="shared" si="64"/>
        <v>0.25299644489588624</v>
      </c>
      <c r="S212" s="95">
        <v>-7763000</v>
      </c>
      <c r="T212" s="96">
        <v>-39380000</v>
      </c>
      <c r="U212" s="92">
        <f t="shared" si="65"/>
        <v>0.19713052310817675</v>
      </c>
      <c r="V212" s="95">
        <v>-7763000</v>
      </c>
      <c r="W212" s="96">
        <v>135000000</v>
      </c>
      <c r="X212" s="92">
        <f t="shared" si="66"/>
        <v>-0.0575037037037037</v>
      </c>
      <c r="Y212" s="95">
        <v>24900000</v>
      </c>
      <c r="Z212" s="95">
        <v>39380000</v>
      </c>
      <c r="AA212" s="92">
        <f t="shared" si="67"/>
        <v>0.6323006602336211</v>
      </c>
      <c r="AB212" s="94">
        <v>500000000</v>
      </c>
      <c r="AC212" s="95">
        <v>134375000</v>
      </c>
      <c r="AD212" s="92">
        <f t="shared" si="68"/>
        <v>3.7209302325581395</v>
      </c>
      <c r="AE212" s="40">
        <v>24000000</v>
      </c>
      <c r="AF212" s="48">
        <v>422236000</v>
      </c>
      <c r="AG212" s="27">
        <f t="shared" si="69"/>
        <v>0.0568402504760371</v>
      </c>
    </row>
    <row r="213" spans="1:33" s="12" customFormat="1" ht="12.75" customHeight="1">
      <c r="A213" s="24"/>
      <c r="B213" s="25" t="s">
        <v>463</v>
      </c>
      <c r="C213" s="26" t="s">
        <v>464</v>
      </c>
      <c r="D213" s="39">
        <v>158137000</v>
      </c>
      <c r="E213" s="40">
        <v>250546000</v>
      </c>
      <c r="F213" s="92">
        <f t="shared" si="60"/>
        <v>0.6311695257557495</v>
      </c>
      <c r="G213" s="93">
        <v>88859000</v>
      </c>
      <c r="H213" s="94">
        <v>250546000</v>
      </c>
      <c r="I213" s="92">
        <f t="shared" si="61"/>
        <v>0.3546614194598996</v>
      </c>
      <c r="J213" s="94">
        <v>88859000</v>
      </c>
      <c r="K213" s="94">
        <v>192583000</v>
      </c>
      <c r="L213" s="92">
        <f t="shared" si="62"/>
        <v>0.4614062508113385</v>
      </c>
      <c r="M213" s="94">
        <v>88859000</v>
      </c>
      <c r="N213" s="94">
        <v>158137000</v>
      </c>
      <c r="O213" s="92">
        <f t="shared" si="63"/>
        <v>0.5619115071109229</v>
      </c>
      <c r="P213" s="94">
        <v>33252000</v>
      </c>
      <c r="Q213" s="94">
        <v>62585000</v>
      </c>
      <c r="R213" s="92">
        <f t="shared" si="64"/>
        <v>0.5313094191899017</v>
      </c>
      <c r="S213" s="95">
        <v>0</v>
      </c>
      <c r="T213" s="96">
        <v>62585000</v>
      </c>
      <c r="U213" s="92">
        <f t="shared" si="65"/>
        <v>0</v>
      </c>
      <c r="V213" s="95">
        <v>0</v>
      </c>
      <c r="W213" s="96">
        <v>62585</v>
      </c>
      <c r="X213" s="92">
        <f t="shared" si="66"/>
        <v>0</v>
      </c>
      <c r="Y213" s="95">
        <v>44058000</v>
      </c>
      <c r="Z213" s="95">
        <v>62585000</v>
      </c>
      <c r="AA213" s="92">
        <f t="shared" si="67"/>
        <v>0.7039705999840218</v>
      </c>
      <c r="AB213" s="94">
        <v>0</v>
      </c>
      <c r="AC213" s="95">
        <v>119590000</v>
      </c>
      <c r="AD213" s="92">
        <f t="shared" si="68"/>
        <v>0</v>
      </c>
      <c r="AE213" s="40">
        <v>0</v>
      </c>
      <c r="AF213" s="48">
        <v>250546000</v>
      </c>
      <c r="AG213" s="27">
        <f t="shared" si="69"/>
        <v>0</v>
      </c>
    </row>
    <row r="214" spans="1:33" s="12" customFormat="1" ht="12.75" customHeight="1">
      <c r="A214" s="24"/>
      <c r="B214" s="25" t="s">
        <v>465</v>
      </c>
      <c r="C214" s="26" t="s">
        <v>466</v>
      </c>
      <c r="D214" s="39">
        <v>63904583</v>
      </c>
      <c r="E214" s="40">
        <v>126386723</v>
      </c>
      <c r="F214" s="92">
        <f t="shared" si="60"/>
        <v>0.5056273434670824</v>
      </c>
      <c r="G214" s="93">
        <v>63584552</v>
      </c>
      <c r="H214" s="94">
        <v>123274886</v>
      </c>
      <c r="I214" s="92">
        <f t="shared" si="61"/>
        <v>0.51579485540956</v>
      </c>
      <c r="J214" s="94">
        <v>63584552</v>
      </c>
      <c r="K214" s="94">
        <v>101384886</v>
      </c>
      <c r="L214" s="92">
        <f t="shared" si="62"/>
        <v>0.627160068020395</v>
      </c>
      <c r="M214" s="94">
        <v>63584552</v>
      </c>
      <c r="N214" s="94">
        <v>63904583</v>
      </c>
      <c r="O214" s="92">
        <f t="shared" si="63"/>
        <v>0.9949920493182781</v>
      </c>
      <c r="P214" s="94">
        <v>24811850</v>
      </c>
      <c r="Q214" s="94">
        <v>32350500</v>
      </c>
      <c r="R214" s="92">
        <f t="shared" si="64"/>
        <v>0.7669695986151682</v>
      </c>
      <c r="S214" s="95">
        <v>3000000</v>
      </c>
      <c r="T214" s="96">
        <v>32350500</v>
      </c>
      <c r="U214" s="92">
        <f t="shared" si="65"/>
        <v>0.09273426994945982</v>
      </c>
      <c r="V214" s="95">
        <v>3000000</v>
      </c>
      <c r="W214" s="96">
        <v>102648422</v>
      </c>
      <c r="X214" s="92">
        <f t="shared" si="66"/>
        <v>0.029225972903899097</v>
      </c>
      <c r="Y214" s="95">
        <v>21330100</v>
      </c>
      <c r="Z214" s="95">
        <v>32350500</v>
      </c>
      <c r="AA214" s="92">
        <f t="shared" si="67"/>
        <v>0.659343750482991</v>
      </c>
      <c r="AB214" s="94">
        <v>7626980</v>
      </c>
      <c r="AC214" s="95">
        <v>50452520</v>
      </c>
      <c r="AD214" s="92">
        <f t="shared" si="68"/>
        <v>0.15117143801736763</v>
      </c>
      <c r="AE214" s="40">
        <v>-7218354</v>
      </c>
      <c r="AF214" s="48">
        <v>123274886</v>
      </c>
      <c r="AG214" s="27">
        <f t="shared" si="69"/>
        <v>-0.05855494362412146</v>
      </c>
    </row>
    <row r="215" spans="1:33" s="12" customFormat="1" ht="12.75" customHeight="1">
      <c r="A215" s="24"/>
      <c r="B215" s="25" t="s">
        <v>467</v>
      </c>
      <c r="C215" s="26" t="s">
        <v>468</v>
      </c>
      <c r="D215" s="39">
        <v>2033243</v>
      </c>
      <c r="E215" s="40">
        <v>41015479</v>
      </c>
      <c r="F215" s="92">
        <f t="shared" si="60"/>
        <v>0.04957257722139488</v>
      </c>
      <c r="G215" s="93">
        <v>13496000</v>
      </c>
      <c r="H215" s="94">
        <v>41016000</v>
      </c>
      <c r="I215" s="92">
        <f t="shared" si="61"/>
        <v>0.3290423249463624</v>
      </c>
      <c r="J215" s="94">
        <v>13496000</v>
      </c>
      <c r="K215" s="94">
        <v>41016000</v>
      </c>
      <c r="L215" s="92">
        <f t="shared" si="62"/>
        <v>0.3290423249463624</v>
      </c>
      <c r="M215" s="94">
        <v>13496000</v>
      </c>
      <c r="N215" s="94">
        <v>2033243</v>
      </c>
      <c r="O215" s="92">
        <f t="shared" si="63"/>
        <v>6.637671935917153</v>
      </c>
      <c r="P215" s="94">
        <v>0</v>
      </c>
      <c r="Q215" s="94">
        <v>19530000</v>
      </c>
      <c r="R215" s="92">
        <f t="shared" si="64"/>
        <v>0</v>
      </c>
      <c r="S215" s="95">
        <v>0</v>
      </c>
      <c r="T215" s="96">
        <v>19530000</v>
      </c>
      <c r="U215" s="92">
        <f t="shared" si="65"/>
        <v>0</v>
      </c>
      <c r="V215" s="95">
        <v>0</v>
      </c>
      <c r="W215" s="96">
        <v>0</v>
      </c>
      <c r="X215" s="92">
        <f t="shared" si="66"/>
        <v>0</v>
      </c>
      <c r="Y215" s="95">
        <v>36411000</v>
      </c>
      <c r="Z215" s="95">
        <v>38327000</v>
      </c>
      <c r="AA215" s="92">
        <f t="shared" si="67"/>
        <v>0.9500091319435385</v>
      </c>
      <c r="AB215" s="94">
        <v>0</v>
      </c>
      <c r="AC215" s="95">
        <v>0</v>
      </c>
      <c r="AD215" s="92">
        <f t="shared" si="68"/>
        <v>0</v>
      </c>
      <c r="AE215" s="40">
        <v>0</v>
      </c>
      <c r="AF215" s="48">
        <v>41016000</v>
      </c>
      <c r="AG215" s="27">
        <f t="shared" si="69"/>
        <v>0</v>
      </c>
    </row>
    <row r="216" spans="1:33" s="12" customFormat="1" ht="12.75" customHeight="1">
      <c r="A216" s="24"/>
      <c r="B216" s="25" t="s">
        <v>469</v>
      </c>
      <c r="C216" s="26" t="s">
        <v>470</v>
      </c>
      <c r="D216" s="39">
        <v>244012106</v>
      </c>
      <c r="E216" s="40">
        <v>244012106</v>
      </c>
      <c r="F216" s="92">
        <f t="shared" si="60"/>
        <v>1</v>
      </c>
      <c r="G216" s="93">
        <v>72372997</v>
      </c>
      <c r="H216" s="94">
        <v>227811577</v>
      </c>
      <c r="I216" s="92">
        <f t="shared" si="61"/>
        <v>0.31768796807020916</v>
      </c>
      <c r="J216" s="94">
        <v>72372997</v>
      </c>
      <c r="K216" s="94">
        <v>163782357</v>
      </c>
      <c r="L216" s="92">
        <f t="shared" si="62"/>
        <v>0.4418851842509508</v>
      </c>
      <c r="M216" s="94">
        <v>72372997</v>
      </c>
      <c r="N216" s="94">
        <v>244012106</v>
      </c>
      <c r="O216" s="92">
        <f t="shared" si="63"/>
        <v>0.2965959279085932</v>
      </c>
      <c r="P216" s="94">
        <v>0</v>
      </c>
      <c r="Q216" s="94">
        <v>122252278</v>
      </c>
      <c r="R216" s="92">
        <f t="shared" si="64"/>
        <v>0</v>
      </c>
      <c r="S216" s="95">
        <v>0</v>
      </c>
      <c r="T216" s="96">
        <v>122252278</v>
      </c>
      <c r="U216" s="92">
        <f t="shared" si="65"/>
        <v>0</v>
      </c>
      <c r="V216" s="95">
        <v>0</v>
      </c>
      <c r="W216" s="96">
        <v>0</v>
      </c>
      <c r="X216" s="92">
        <f t="shared" si="66"/>
        <v>0</v>
      </c>
      <c r="Y216" s="95">
        <v>69315000</v>
      </c>
      <c r="Z216" s="95">
        <v>87935278</v>
      </c>
      <c r="AA216" s="92">
        <f t="shared" si="67"/>
        <v>0.7882501946488416</v>
      </c>
      <c r="AB216" s="94">
        <v>0</v>
      </c>
      <c r="AC216" s="95">
        <v>145457876</v>
      </c>
      <c r="AD216" s="92">
        <f t="shared" si="68"/>
        <v>0</v>
      </c>
      <c r="AE216" s="40">
        <v>0</v>
      </c>
      <c r="AF216" s="48">
        <v>227811577</v>
      </c>
      <c r="AG216" s="27">
        <f t="shared" si="69"/>
        <v>0</v>
      </c>
    </row>
    <row r="217" spans="1:33" s="12" customFormat="1" ht="12.75" customHeight="1">
      <c r="A217" s="24"/>
      <c r="B217" s="25" t="s">
        <v>471</v>
      </c>
      <c r="C217" s="26" t="s">
        <v>472</v>
      </c>
      <c r="D217" s="39">
        <v>64523758</v>
      </c>
      <c r="E217" s="40">
        <v>114066258</v>
      </c>
      <c r="F217" s="92">
        <f t="shared" si="60"/>
        <v>0.5656691043551196</v>
      </c>
      <c r="G217" s="93">
        <v>29468836</v>
      </c>
      <c r="H217" s="94">
        <v>77997518</v>
      </c>
      <c r="I217" s="92">
        <f t="shared" si="61"/>
        <v>0.3778176120937592</v>
      </c>
      <c r="J217" s="94">
        <v>29468836</v>
      </c>
      <c r="K217" s="94">
        <v>62493518</v>
      </c>
      <c r="L217" s="92">
        <f t="shared" si="62"/>
        <v>0.47155028142278693</v>
      </c>
      <c r="M217" s="94">
        <v>29468836</v>
      </c>
      <c r="N217" s="94">
        <v>64523758</v>
      </c>
      <c r="O217" s="92">
        <f t="shared" si="63"/>
        <v>0.4567129521501212</v>
      </c>
      <c r="P217" s="94">
        <v>425000</v>
      </c>
      <c r="Q217" s="94">
        <v>425000</v>
      </c>
      <c r="R217" s="92">
        <f t="shared" si="64"/>
        <v>1</v>
      </c>
      <c r="S217" s="95">
        <v>0</v>
      </c>
      <c r="T217" s="96">
        <v>425000</v>
      </c>
      <c r="U217" s="92">
        <f t="shared" si="65"/>
        <v>0</v>
      </c>
      <c r="V217" s="95">
        <v>0</v>
      </c>
      <c r="W217" s="96">
        <v>450000</v>
      </c>
      <c r="X217" s="92">
        <f t="shared" si="66"/>
        <v>0</v>
      </c>
      <c r="Y217" s="95">
        <v>0</v>
      </c>
      <c r="Z217" s="95">
        <v>425000</v>
      </c>
      <c r="AA217" s="92">
        <f t="shared" si="67"/>
        <v>0</v>
      </c>
      <c r="AB217" s="94">
        <v>38640000</v>
      </c>
      <c r="AC217" s="95">
        <v>38423832</v>
      </c>
      <c r="AD217" s="92">
        <f t="shared" si="68"/>
        <v>1.0056258834360925</v>
      </c>
      <c r="AE217" s="40">
        <v>11542000</v>
      </c>
      <c r="AF217" s="48">
        <v>77997518</v>
      </c>
      <c r="AG217" s="27">
        <f t="shared" si="69"/>
        <v>0.1479790677441813</v>
      </c>
    </row>
    <row r="218" spans="1:33" s="12" customFormat="1" ht="12.75" customHeight="1">
      <c r="A218" s="24"/>
      <c r="B218" s="25" t="s">
        <v>473</v>
      </c>
      <c r="C218" s="26" t="s">
        <v>474</v>
      </c>
      <c r="D218" s="39">
        <v>66318250</v>
      </c>
      <c r="E218" s="40">
        <v>139242620</v>
      </c>
      <c r="F218" s="92">
        <f t="shared" si="60"/>
        <v>0.47627838373049863</v>
      </c>
      <c r="G218" s="93">
        <v>49792904</v>
      </c>
      <c r="H218" s="94">
        <v>85942974</v>
      </c>
      <c r="I218" s="92">
        <f t="shared" si="61"/>
        <v>0.5793714329690289</v>
      </c>
      <c r="J218" s="94">
        <v>49792904</v>
      </c>
      <c r="K218" s="94">
        <v>84234674</v>
      </c>
      <c r="L218" s="92">
        <f t="shared" si="62"/>
        <v>0.5911212287709453</v>
      </c>
      <c r="M218" s="94">
        <v>49792904</v>
      </c>
      <c r="N218" s="94">
        <v>66318250</v>
      </c>
      <c r="O218" s="92">
        <f t="shared" si="63"/>
        <v>0.7508175200642357</v>
      </c>
      <c r="P218" s="94">
        <v>17447500</v>
      </c>
      <c r="Q218" s="94">
        <v>55329500</v>
      </c>
      <c r="R218" s="92">
        <f t="shared" si="64"/>
        <v>0.31533811077273427</v>
      </c>
      <c r="S218" s="95">
        <v>0</v>
      </c>
      <c r="T218" s="96">
        <v>55329500</v>
      </c>
      <c r="U218" s="92">
        <f t="shared" si="65"/>
        <v>0</v>
      </c>
      <c r="V218" s="95">
        <v>0</v>
      </c>
      <c r="W218" s="96">
        <v>107303000</v>
      </c>
      <c r="X218" s="92">
        <f t="shared" si="66"/>
        <v>0</v>
      </c>
      <c r="Y218" s="95">
        <v>49519500</v>
      </c>
      <c r="Z218" s="95">
        <v>55329500</v>
      </c>
      <c r="AA218" s="92">
        <f t="shared" si="67"/>
        <v>0.8949927253996511</v>
      </c>
      <c r="AB218" s="94">
        <v>11482000</v>
      </c>
      <c r="AC218" s="95">
        <v>4686374</v>
      </c>
      <c r="AD218" s="92">
        <f t="shared" si="68"/>
        <v>2.4500818756676273</v>
      </c>
      <c r="AE218" s="40">
        <v>7868000</v>
      </c>
      <c r="AF218" s="48">
        <v>85942974</v>
      </c>
      <c r="AG218" s="27">
        <f t="shared" si="69"/>
        <v>0.09154907764769694</v>
      </c>
    </row>
    <row r="219" spans="1:33" s="12" customFormat="1" ht="12.75" customHeight="1">
      <c r="A219" s="24"/>
      <c r="B219" s="25" t="s">
        <v>475</v>
      </c>
      <c r="C219" s="26" t="s">
        <v>476</v>
      </c>
      <c r="D219" s="39">
        <v>8982252</v>
      </c>
      <c r="E219" s="40">
        <v>17555252</v>
      </c>
      <c r="F219" s="92">
        <f t="shared" si="60"/>
        <v>0.5116561129398769</v>
      </c>
      <c r="G219" s="93">
        <v>4694110</v>
      </c>
      <c r="H219" s="94">
        <v>13334018</v>
      </c>
      <c r="I219" s="92">
        <f t="shared" si="61"/>
        <v>0.35204017273712995</v>
      </c>
      <c r="J219" s="94">
        <v>4694110</v>
      </c>
      <c r="K219" s="94">
        <v>13334018</v>
      </c>
      <c r="L219" s="92">
        <f t="shared" si="62"/>
        <v>0.35204017273712995</v>
      </c>
      <c r="M219" s="94">
        <v>4694110</v>
      </c>
      <c r="N219" s="94">
        <v>8982252</v>
      </c>
      <c r="O219" s="92">
        <f t="shared" si="63"/>
        <v>0.5225983417076252</v>
      </c>
      <c r="P219" s="94">
        <v>0</v>
      </c>
      <c r="Q219" s="94">
        <v>9209200</v>
      </c>
      <c r="R219" s="92">
        <f t="shared" si="64"/>
        <v>0</v>
      </c>
      <c r="S219" s="95">
        <v>0</v>
      </c>
      <c r="T219" s="96">
        <v>9209200</v>
      </c>
      <c r="U219" s="92">
        <f t="shared" si="65"/>
        <v>0</v>
      </c>
      <c r="V219" s="95">
        <v>0</v>
      </c>
      <c r="W219" s="96">
        <v>0</v>
      </c>
      <c r="X219" s="92">
        <f t="shared" si="66"/>
        <v>0</v>
      </c>
      <c r="Y219" s="95">
        <v>5858000</v>
      </c>
      <c r="Z219" s="95">
        <v>11569000</v>
      </c>
      <c r="AA219" s="92">
        <f t="shared" si="67"/>
        <v>0.5063531852364076</v>
      </c>
      <c r="AB219" s="94">
        <v>0</v>
      </c>
      <c r="AC219" s="95">
        <v>0</v>
      </c>
      <c r="AD219" s="92">
        <f t="shared" si="68"/>
        <v>0</v>
      </c>
      <c r="AE219" s="40">
        <v>0</v>
      </c>
      <c r="AF219" s="48">
        <v>13334018</v>
      </c>
      <c r="AG219" s="27">
        <f t="shared" si="69"/>
        <v>0</v>
      </c>
    </row>
    <row r="220" spans="1:33" s="12" customFormat="1" ht="12.75" customHeight="1">
      <c r="A220" s="24"/>
      <c r="B220" s="25" t="s">
        <v>477</v>
      </c>
      <c r="C220" s="26" t="s">
        <v>478</v>
      </c>
      <c r="D220" s="39">
        <v>104905879</v>
      </c>
      <c r="E220" s="40">
        <v>146001048</v>
      </c>
      <c r="F220" s="92">
        <f t="shared" si="60"/>
        <v>0.7185282601533107</v>
      </c>
      <c r="G220" s="93">
        <v>42164376</v>
      </c>
      <c r="H220" s="94">
        <v>141392053</v>
      </c>
      <c r="I220" s="92">
        <f t="shared" si="61"/>
        <v>0.2982089523800889</v>
      </c>
      <c r="J220" s="94">
        <v>42164376</v>
      </c>
      <c r="K220" s="94">
        <v>109792053</v>
      </c>
      <c r="L220" s="92">
        <f t="shared" si="62"/>
        <v>0.3840385059563464</v>
      </c>
      <c r="M220" s="94">
        <v>42164376</v>
      </c>
      <c r="N220" s="94">
        <v>104905879</v>
      </c>
      <c r="O220" s="92">
        <f t="shared" si="63"/>
        <v>0.40192576814498643</v>
      </c>
      <c r="P220" s="94">
        <v>2554000</v>
      </c>
      <c r="Q220" s="94">
        <v>19915100</v>
      </c>
      <c r="R220" s="92">
        <f t="shared" si="64"/>
        <v>0.12824439746724847</v>
      </c>
      <c r="S220" s="95">
        <v>0</v>
      </c>
      <c r="T220" s="96">
        <v>19915100</v>
      </c>
      <c r="U220" s="92">
        <f t="shared" si="65"/>
        <v>0</v>
      </c>
      <c r="V220" s="95">
        <v>0</v>
      </c>
      <c r="W220" s="96">
        <v>0</v>
      </c>
      <c r="X220" s="92">
        <f t="shared" si="66"/>
        <v>0</v>
      </c>
      <c r="Y220" s="95">
        <v>10410100</v>
      </c>
      <c r="Z220" s="95">
        <v>19915100</v>
      </c>
      <c r="AA220" s="92">
        <f t="shared" si="67"/>
        <v>0.5227239632238854</v>
      </c>
      <c r="AB220" s="94">
        <v>0</v>
      </c>
      <c r="AC220" s="95">
        <v>67343345</v>
      </c>
      <c r="AD220" s="92">
        <f t="shared" si="68"/>
        <v>0</v>
      </c>
      <c r="AE220" s="40">
        <v>0</v>
      </c>
      <c r="AF220" s="48">
        <v>141392053</v>
      </c>
      <c r="AG220" s="27">
        <f t="shared" si="69"/>
        <v>0</v>
      </c>
    </row>
    <row r="221" spans="1:33" s="12" customFormat="1" ht="12.75" customHeight="1">
      <c r="A221" s="24"/>
      <c r="B221" s="25" t="s">
        <v>479</v>
      </c>
      <c r="C221" s="26" t="s">
        <v>480</v>
      </c>
      <c r="D221" s="39">
        <v>77773288</v>
      </c>
      <c r="E221" s="40">
        <v>117790688</v>
      </c>
      <c r="F221" s="92">
        <f t="shared" si="60"/>
        <v>0.6602668625214244</v>
      </c>
      <c r="G221" s="93">
        <v>30967569</v>
      </c>
      <c r="H221" s="94">
        <v>91437915</v>
      </c>
      <c r="I221" s="92">
        <f t="shared" si="61"/>
        <v>0.33867317512653256</v>
      </c>
      <c r="J221" s="94">
        <v>30967569</v>
      </c>
      <c r="K221" s="94">
        <v>74846484</v>
      </c>
      <c r="L221" s="92">
        <f t="shared" si="62"/>
        <v>0.4137478121216756</v>
      </c>
      <c r="M221" s="94">
        <v>30967569</v>
      </c>
      <c r="N221" s="94">
        <v>77773288</v>
      </c>
      <c r="O221" s="92">
        <f t="shared" si="63"/>
        <v>0.39817744364877566</v>
      </c>
      <c r="P221" s="94">
        <v>4350731</v>
      </c>
      <c r="Q221" s="94">
        <v>26270789</v>
      </c>
      <c r="R221" s="92">
        <f t="shared" si="64"/>
        <v>0.16561097574952927</v>
      </c>
      <c r="S221" s="95">
        <v>0</v>
      </c>
      <c r="T221" s="96">
        <v>26270789</v>
      </c>
      <c r="U221" s="92">
        <f t="shared" si="65"/>
        <v>0</v>
      </c>
      <c r="V221" s="95">
        <v>0</v>
      </c>
      <c r="W221" s="96">
        <v>0</v>
      </c>
      <c r="X221" s="92">
        <f t="shared" si="66"/>
        <v>0</v>
      </c>
      <c r="Y221" s="95">
        <v>23813060</v>
      </c>
      <c r="Z221" s="95">
        <v>26270789</v>
      </c>
      <c r="AA221" s="92">
        <f t="shared" si="67"/>
        <v>0.906446319522417</v>
      </c>
      <c r="AB221" s="94">
        <v>0</v>
      </c>
      <c r="AC221" s="95">
        <v>37250109</v>
      </c>
      <c r="AD221" s="92">
        <f t="shared" si="68"/>
        <v>0</v>
      </c>
      <c r="AE221" s="40">
        <v>0</v>
      </c>
      <c r="AF221" s="48">
        <v>91437915</v>
      </c>
      <c r="AG221" s="27">
        <f t="shared" si="69"/>
        <v>0</v>
      </c>
    </row>
    <row r="222" spans="1:33" s="12" customFormat="1" ht="12.75" customHeight="1">
      <c r="A222" s="24"/>
      <c r="B222" s="25" t="s">
        <v>93</v>
      </c>
      <c r="C222" s="26" t="s">
        <v>94</v>
      </c>
      <c r="D222" s="39">
        <v>597643293</v>
      </c>
      <c r="E222" s="40">
        <v>669980293</v>
      </c>
      <c r="F222" s="92">
        <f t="shared" si="60"/>
        <v>0.8920311526237683</v>
      </c>
      <c r="G222" s="93">
        <v>205181857</v>
      </c>
      <c r="H222" s="94">
        <v>669779332</v>
      </c>
      <c r="I222" s="92">
        <f t="shared" si="61"/>
        <v>0.3063424731057542</v>
      </c>
      <c r="J222" s="94">
        <v>205181857</v>
      </c>
      <c r="K222" s="94">
        <v>450870152</v>
      </c>
      <c r="L222" s="92">
        <f t="shared" si="62"/>
        <v>0.4550797077381161</v>
      </c>
      <c r="M222" s="94">
        <v>205181857</v>
      </c>
      <c r="N222" s="94">
        <v>597643293</v>
      </c>
      <c r="O222" s="92">
        <f t="shared" si="63"/>
        <v>0.34331826258778075</v>
      </c>
      <c r="P222" s="94">
        <v>67177148</v>
      </c>
      <c r="Q222" s="94">
        <v>97255148</v>
      </c>
      <c r="R222" s="92">
        <f t="shared" si="64"/>
        <v>0.6907310243361102</v>
      </c>
      <c r="S222" s="95">
        <v>36907148</v>
      </c>
      <c r="T222" s="96">
        <v>97255148</v>
      </c>
      <c r="U222" s="92">
        <f t="shared" si="65"/>
        <v>0.37948786011821195</v>
      </c>
      <c r="V222" s="95">
        <v>36907148</v>
      </c>
      <c r="W222" s="96">
        <v>930085938</v>
      </c>
      <c r="X222" s="92">
        <f t="shared" si="66"/>
        <v>0.039681438555412285</v>
      </c>
      <c r="Y222" s="95">
        <v>87187148</v>
      </c>
      <c r="Z222" s="95">
        <v>97255148</v>
      </c>
      <c r="AA222" s="92">
        <f t="shared" si="67"/>
        <v>0.8964784876991807</v>
      </c>
      <c r="AB222" s="94">
        <v>105598689</v>
      </c>
      <c r="AC222" s="95">
        <v>479097437</v>
      </c>
      <c r="AD222" s="92">
        <f t="shared" si="68"/>
        <v>0.22041171762728506</v>
      </c>
      <c r="AE222" s="40">
        <v>66887121</v>
      </c>
      <c r="AF222" s="48">
        <v>669779332</v>
      </c>
      <c r="AG222" s="27">
        <f t="shared" si="69"/>
        <v>0.09986441474727381</v>
      </c>
    </row>
    <row r="223" spans="1:33" s="12" customFormat="1" ht="12.75" customHeight="1">
      <c r="A223" s="24"/>
      <c r="B223" s="25" t="s">
        <v>95</v>
      </c>
      <c r="C223" s="26" t="s">
        <v>96</v>
      </c>
      <c r="D223" s="39">
        <v>1114235987</v>
      </c>
      <c r="E223" s="40">
        <v>1400636987</v>
      </c>
      <c r="F223" s="92">
        <f t="shared" si="60"/>
        <v>0.7955208932376995</v>
      </c>
      <c r="G223" s="93">
        <v>345176998</v>
      </c>
      <c r="H223" s="94">
        <v>1415858728</v>
      </c>
      <c r="I223" s="92">
        <f t="shared" si="61"/>
        <v>0.24379338925119087</v>
      </c>
      <c r="J223" s="94">
        <v>345176998</v>
      </c>
      <c r="K223" s="94">
        <v>1009156252</v>
      </c>
      <c r="L223" s="92">
        <f t="shared" si="62"/>
        <v>0.3420451464437838</v>
      </c>
      <c r="M223" s="94">
        <v>345176998</v>
      </c>
      <c r="N223" s="94">
        <v>1114235987</v>
      </c>
      <c r="O223" s="92">
        <f t="shared" si="63"/>
        <v>0.30978805390172703</v>
      </c>
      <c r="P223" s="94">
        <v>181162313</v>
      </c>
      <c r="Q223" s="94">
        <v>324146169</v>
      </c>
      <c r="R223" s="92">
        <f t="shared" si="64"/>
        <v>0.5588908039817062</v>
      </c>
      <c r="S223" s="95">
        <v>35120160</v>
      </c>
      <c r="T223" s="96">
        <v>324146169</v>
      </c>
      <c r="U223" s="92">
        <f t="shared" si="65"/>
        <v>0.10834667615645953</v>
      </c>
      <c r="V223" s="95">
        <v>35120160</v>
      </c>
      <c r="W223" s="96">
        <v>0</v>
      </c>
      <c r="X223" s="92">
        <f t="shared" si="66"/>
        <v>0</v>
      </c>
      <c r="Y223" s="95">
        <v>236516278</v>
      </c>
      <c r="Z223" s="95">
        <v>324146169</v>
      </c>
      <c r="AA223" s="92">
        <f t="shared" si="67"/>
        <v>0.7296593346441802</v>
      </c>
      <c r="AB223" s="94">
        <v>0</v>
      </c>
      <c r="AC223" s="95">
        <v>750484923</v>
      </c>
      <c r="AD223" s="92">
        <f t="shared" si="68"/>
        <v>0</v>
      </c>
      <c r="AE223" s="40">
        <v>0</v>
      </c>
      <c r="AF223" s="48">
        <v>1415858728</v>
      </c>
      <c r="AG223" s="27">
        <f t="shared" si="69"/>
        <v>0</v>
      </c>
    </row>
    <row r="224" spans="1:33" s="12" customFormat="1" ht="12.75" customHeight="1">
      <c r="A224" s="24"/>
      <c r="B224" s="25" t="s">
        <v>481</v>
      </c>
      <c r="C224" s="26" t="s">
        <v>482</v>
      </c>
      <c r="D224" s="39">
        <v>148794732</v>
      </c>
      <c r="E224" s="40">
        <v>220647928</v>
      </c>
      <c r="F224" s="92">
        <f t="shared" si="60"/>
        <v>0.6743536336312209</v>
      </c>
      <c r="G224" s="93">
        <v>57650503</v>
      </c>
      <c r="H224" s="94">
        <v>195458772</v>
      </c>
      <c r="I224" s="92">
        <f t="shared" si="61"/>
        <v>0.29494968381362796</v>
      </c>
      <c r="J224" s="94">
        <v>57650503</v>
      </c>
      <c r="K224" s="94">
        <v>159624948</v>
      </c>
      <c r="L224" s="92">
        <f t="shared" si="62"/>
        <v>0.3611622351162802</v>
      </c>
      <c r="M224" s="94">
        <v>57650503</v>
      </c>
      <c r="N224" s="94">
        <v>148794732</v>
      </c>
      <c r="O224" s="92">
        <f t="shared" si="63"/>
        <v>0.3874498930513212</v>
      </c>
      <c r="P224" s="94">
        <v>0</v>
      </c>
      <c r="Q224" s="94">
        <v>0</v>
      </c>
      <c r="R224" s="92">
        <f t="shared" si="64"/>
        <v>0</v>
      </c>
      <c r="S224" s="95">
        <v>0</v>
      </c>
      <c r="T224" s="96">
        <v>0</v>
      </c>
      <c r="U224" s="92">
        <f t="shared" si="65"/>
        <v>0</v>
      </c>
      <c r="V224" s="95">
        <v>0</v>
      </c>
      <c r="W224" s="96">
        <v>0</v>
      </c>
      <c r="X224" s="92">
        <f t="shared" si="66"/>
        <v>0</v>
      </c>
      <c r="Y224" s="95">
        <v>27196950</v>
      </c>
      <c r="Z224" s="95">
        <v>33756950</v>
      </c>
      <c r="AA224" s="92">
        <f t="shared" si="67"/>
        <v>0.8056696472874475</v>
      </c>
      <c r="AB224" s="94">
        <v>0</v>
      </c>
      <c r="AC224" s="95">
        <v>71736080</v>
      </c>
      <c r="AD224" s="92">
        <f t="shared" si="68"/>
        <v>0</v>
      </c>
      <c r="AE224" s="40">
        <v>0</v>
      </c>
      <c r="AF224" s="48">
        <v>195458772</v>
      </c>
      <c r="AG224" s="27">
        <f t="shared" si="69"/>
        <v>0</v>
      </c>
    </row>
    <row r="225" spans="1:33" s="12" customFormat="1" ht="12.75" customHeight="1">
      <c r="A225" s="24"/>
      <c r="B225" s="25" t="s">
        <v>483</v>
      </c>
      <c r="C225" s="26" t="s">
        <v>484</v>
      </c>
      <c r="D225" s="39">
        <v>145943430</v>
      </c>
      <c r="E225" s="40">
        <v>175191700</v>
      </c>
      <c r="F225" s="92">
        <f t="shared" si="60"/>
        <v>0.8330499104695028</v>
      </c>
      <c r="G225" s="93">
        <v>56735587</v>
      </c>
      <c r="H225" s="94">
        <v>143954944</v>
      </c>
      <c r="I225" s="92">
        <f t="shared" si="61"/>
        <v>0.39412044785346173</v>
      </c>
      <c r="J225" s="94">
        <v>56735587</v>
      </c>
      <c r="K225" s="94">
        <v>106954944</v>
      </c>
      <c r="L225" s="92">
        <f t="shared" si="62"/>
        <v>0.5304625001720351</v>
      </c>
      <c r="M225" s="94">
        <v>56735587</v>
      </c>
      <c r="N225" s="94">
        <v>145943430</v>
      </c>
      <c r="O225" s="92">
        <f t="shared" si="63"/>
        <v>0.38875053847919017</v>
      </c>
      <c r="P225" s="94">
        <v>24206720</v>
      </c>
      <c r="Q225" s="94">
        <v>57772030</v>
      </c>
      <c r="R225" s="92">
        <f t="shared" si="64"/>
        <v>0.41900414439305667</v>
      </c>
      <c r="S225" s="95">
        <v>8403420</v>
      </c>
      <c r="T225" s="96">
        <v>57772030</v>
      </c>
      <c r="U225" s="92">
        <f t="shared" si="65"/>
        <v>0.14545827799369349</v>
      </c>
      <c r="V225" s="95">
        <v>8403420</v>
      </c>
      <c r="W225" s="96">
        <v>257983220</v>
      </c>
      <c r="X225" s="92">
        <f t="shared" si="66"/>
        <v>0.032573513889779346</v>
      </c>
      <c r="Y225" s="95">
        <v>49677730</v>
      </c>
      <c r="Z225" s="95">
        <v>57772030</v>
      </c>
      <c r="AA225" s="92">
        <f t="shared" si="67"/>
        <v>0.8598924081428332</v>
      </c>
      <c r="AB225" s="94">
        <v>20926308</v>
      </c>
      <c r="AC225" s="95">
        <v>80143000</v>
      </c>
      <c r="AD225" s="92">
        <f t="shared" si="68"/>
        <v>0.26111211209962193</v>
      </c>
      <c r="AE225" s="40">
        <v>6900000</v>
      </c>
      <c r="AF225" s="48">
        <v>143954944</v>
      </c>
      <c r="AG225" s="27">
        <f t="shared" si="69"/>
        <v>0.04793166395174312</v>
      </c>
    </row>
    <row r="226" spans="1:33" s="12" customFormat="1" ht="12.75" customHeight="1">
      <c r="A226" s="24"/>
      <c r="B226" s="25" t="s">
        <v>485</v>
      </c>
      <c r="C226" s="26" t="s">
        <v>486</v>
      </c>
      <c r="D226" s="39">
        <v>104423844</v>
      </c>
      <c r="E226" s="40">
        <v>129382047</v>
      </c>
      <c r="F226" s="92">
        <f t="shared" si="60"/>
        <v>0.8070968609733002</v>
      </c>
      <c r="G226" s="93">
        <v>43983593</v>
      </c>
      <c r="H226" s="94">
        <v>127419936</v>
      </c>
      <c r="I226" s="92">
        <f t="shared" si="61"/>
        <v>0.34518611750048284</v>
      </c>
      <c r="J226" s="94">
        <v>43983593</v>
      </c>
      <c r="K226" s="94">
        <v>97331049</v>
      </c>
      <c r="L226" s="92">
        <f t="shared" si="62"/>
        <v>0.4518968350993525</v>
      </c>
      <c r="M226" s="94">
        <v>43983593</v>
      </c>
      <c r="N226" s="94">
        <v>104423844</v>
      </c>
      <c r="O226" s="92">
        <f t="shared" si="63"/>
        <v>0.42120258472767963</v>
      </c>
      <c r="P226" s="94">
        <v>3427110</v>
      </c>
      <c r="Q226" s="94">
        <v>18687356</v>
      </c>
      <c r="R226" s="92">
        <f t="shared" si="64"/>
        <v>0.18339191483268152</v>
      </c>
      <c r="S226" s="95">
        <v>0</v>
      </c>
      <c r="T226" s="96">
        <v>18687356</v>
      </c>
      <c r="U226" s="92">
        <f t="shared" si="65"/>
        <v>0</v>
      </c>
      <c r="V226" s="95">
        <v>0</v>
      </c>
      <c r="W226" s="96">
        <v>0</v>
      </c>
      <c r="X226" s="92">
        <f t="shared" si="66"/>
        <v>0</v>
      </c>
      <c r="Y226" s="95">
        <v>16520246</v>
      </c>
      <c r="Z226" s="95">
        <v>18687356</v>
      </c>
      <c r="AA226" s="92">
        <f t="shared" si="67"/>
        <v>0.8840333538891216</v>
      </c>
      <c r="AB226" s="94">
        <v>0</v>
      </c>
      <c r="AC226" s="95">
        <v>62423488</v>
      </c>
      <c r="AD226" s="92">
        <f t="shared" si="68"/>
        <v>0</v>
      </c>
      <c r="AE226" s="40">
        <v>0</v>
      </c>
      <c r="AF226" s="48">
        <v>127419936</v>
      </c>
      <c r="AG226" s="27">
        <f t="shared" si="69"/>
        <v>0</v>
      </c>
    </row>
    <row r="227" spans="1:33" s="12" customFormat="1" ht="12.75" customHeight="1">
      <c r="A227" s="24"/>
      <c r="B227" s="25" t="s">
        <v>487</v>
      </c>
      <c r="C227" s="26" t="s">
        <v>488</v>
      </c>
      <c r="D227" s="39">
        <v>137719249</v>
      </c>
      <c r="E227" s="40">
        <v>158857249</v>
      </c>
      <c r="F227" s="92">
        <f t="shared" si="60"/>
        <v>0.8669371392677208</v>
      </c>
      <c r="G227" s="93">
        <v>61517036</v>
      </c>
      <c r="H227" s="94">
        <v>147813070</v>
      </c>
      <c r="I227" s="92">
        <f t="shared" si="61"/>
        <v>0.4161813025059286</v>
      </c>
      <c r="J227" s="94">
        <v>61517036</v>
      </c>
      <c r="K227" s="94">
        <v>116625770</v>
      </c>
      <c r="L227" s="92">
        <f t="shared" si="62"/>
        <v>0.5274737821666686</v>
      </c>
      <c r="M227" s="94">
        <v>61517036</v>
      </c>
      <c r="N227" s="94">
        <v>137719249</v>
      </c>
      <c r="O227" s="92">
        <f t="shared" si="63"/>
        <v>0.44668437017108625</v>
      </c>
      <c r="P227" s="94">
        <v>22318700</v>
      </c>
      <c r="Q227" s="94">
        <v>33942700</v>
      </c>
      <c r="R227" s="92">
        <f t="shared" si="64"/>
        <v>0.657540502081449</v>
      </c>
      <c r="S227" s="95">
        <v>11200000</v>
      </c>
      <c r="T227" s="96">
        <v>33942700</v>
      </c>
      <c r="U227" s="92">
        <f t="shared" si="65"/>
        <v>0.32996785759530034</v>
      </c>
      <c r="V227" s="95">
        <v>11200000</v>
      </c>
      <c r="W227" s="96">
        <v>179156000</v>
      </c>
      <c r="X227" s="92">
        <f t="shared" si="66"/>
        <v>0.06251534975105495</v>
      </c>
      <c r="Y227" s="95">
        <v>24341000</v>
      </c>
      <c r="Z227" s="95">
        <v>33942700</v>
      </c>
      <c r="AA227" s="92">
        <f t="shared" si="67"/>
        <v>0.7171203233685004</v>
      </c>
      <c r="AB227" s="94">
        <v>28837000</v>
      </c>
      <c r="AC227" s="95">
        <v>87506300</v>
      </c>
      <c r="AD227" s="92">
        <f t="shared" si="68"/>
        <v>0.3295419872626314</v>
      </c>
      <c r="AE227" s="40">
        <v>16688000</v>
      </c>
      <c r="AF227" s="48">
        <v>147813070</v>
      </c>
      <c r="AG227" s="27">
        <f t="shared" si="69"/>
        <v>0.11289935321687047</v>
      </c>
    </row>
    <row r="228" spans="1:33" s="12" customFormat="1" ht="12.75" customHeight="1">
      <c r="A228" s="24"/>
      <c r="B228" s="25" t="s">
        <v>489</v>
      </c>
      <c r="C228" s="26" t="s">
        <v>490</v>
      </c>
      <c r="D228" s="39">
        <v>489246069</v>
      </c>
      <c r="E228" s="40">
        <v>611893350</v>
      </c>
      <c r="F228" s="92">
        <f aca="true" t="shared" si="70" ref="F228:F249">IF($E228=0,0,$N228/$E228)</f>
        <v>0.7995610166379484</v>
      </c>
      <c r="G228" s="93">
        <v>161400278</v>
      </c>
      <c r="H228" s="94">
        <v>541913903</v>
      </c>
      <c r="I228" s="92">
        <f aca="true" t="shared" si="71" ref="I228:I249">IF($AF228=0,0,$M228/$AF228)</f>
        <v>0.29783380183918257</v>
      </c>
      <c r="J228" s="94">
        <v>161400278</v>
      </c>
      <c r="K228" s="94">
        <v>400123203</v>
      </c>
      <c r="L228" s="92">
        <f aca="true" t="shared" si="72" ref="L228:L249">IF($K228=0,0,$M228/$K228)</f>
        <v>0.40337645202745215</v>
      </c>
      <c r="M228" s="94">
        <v>161400278</v>
      </c>
      <c r="N228" s="94">
        <v>489246069</v>
      </c>
      <c r="O228" s="92">
        <f aca="true" t="shared" si="73" ref="O228:O249">IF($N228=0,0,$M228/$N228)</f>
        <v>0.3298959117441575</v>
      </c>
      <c r="P228" s="94">
        <v>156665589</v>
      </c>
      <c r="Q228" s="94">
        <v>170722589</v>
      </c>
      <c r="R228" s="92">
        <f aca="true" t="shared" si="74" ref="R228:R249">IF($T228=0,0,$P228/$T228)</f>
        <v>0.9176617453944539</v>
      </c>
      <c r="S228" s="95">
        <v>18894009</v>
      </c>
      <c r="T228" s="96">
        <v>170722589</v>
      </c>
      <c r="U228" s="92">
        <f aca="true" t="shared" si="75" ref="U228:U249">IF($T228=0,0,$V228/$T228)</f>
        <v>0.11067082048527274</v>
      </c>
      <c r="V228" s="95">
        <v>18894009</v>
      </c>
      <c r="W228" s="96">
        <v>0</v>
      </c>
      <c r="X228" s="92">
        <f aca="true" t="shared" si="76" ref="X228:X249">IF($W228=0,0,$V228/$W228)</f>
        <v>0</v>
      </c>
      <c r="Y228" s="95">
        <v>67844679</v>
      </c>
      <c r="Z228" s="95">
        <v>170722589</v>
      </c>
      <c r="AA228" s="92">
        <f aca="true" t="shared" si="77" ref="AA228:AA249">IF($Z228=0,0,$Y228/$Z228)</f>
        <v>0.39739720090585084</v>
      </c>
      <c r="AB228" s="94">
        <v>0</v>
      </c>
      <c r="AC228" s="95">
        <v>322733037</v>
      </c>
      <c r="AD228" s="92">
        <f aca="true" t="shared" si="78" ref="AD228:AD249">IF($AC228=0,0,$AB228/$AC228)</f>
        <v>0</v>
      </c>
      <c r="AE228" s="40">
        <v>0</v>
      </c>
      <c r="AF228" s="48">
        <v>541913903</v>
      </c>
      <c r="AG228" s="27">
        <f aca="true" t="shared" si="79" ref="AG228:AG249">IF($AF228=0,0,$AE228/$AF228)</f>
        <v>0</v>
      </c>
    </row>
    <row r="229" spans="1:33" s="12" customFormat="1" ht="12.75" customHeight="1">
      <c r="A229" s="24"/>
      <c r="B229" s="25" t="s">
        <v>491</v>
      </c>
      <c r="C229" s="26" t="s">
        <v>492</v>
      </c>
      <c r="D229" s="39">
        <v>327378809</v>
      </c>
      <c r="E229" s="40">
        <v>351006809</v>
      </c>
      <c r="F229" s="92">
        <f t="shared" si="70"/>
        <v>0.9326850665167581</v>
      </c>
      <c r="G229" s="93">
        <v>100796000</v>
      </c>
      <c r="H229" s="94">
        <v>322499900</v>
      </c>
      <c r="I229" s="92">
        <f t="shared" si="71"/>
        <v>0.3125458333475452</v>
      </c>
      <c r="J229" s="94">
        <v>100796000</v>
      </c>
      <c r="K229" s="94">
        <v>218873553</v>
      </c>
      <c r="L229" s="92">
        <f t="shared" si="72"/>
        <v>0.460521605367278</v>
      </c>
      <c r="M229" s="94">
        <v>100796000</v>
      </c>
      <c r="N229" s="94">
        <v>327378809</v>
      </c>
      <c r="O229" s="92">
        <f t="shared" si="73"/>
        <v>0.3078879793957586</v>
      </c>
      <c r="P229" s="94">
        <v>56718200</v>
      </c>
      <c r="Q229" s="94">
        <v>86603200</v>
      </c>
      <c r="R229" s="92">
        <f t="shared" si="74"/>
        <v>0.6549203724573688</v>
      </c>
      <c r="S229" s="95">
        <v>14197000</v>
      </c>
      <c r="T229" s="96">
        <v>86603200</v>
      </c>
      <c r="U229" s="92">
        <f t="shared" si="75"/>
        <v>0.16393158682358158</v>
      </c>
      <c r="V229" s="95">
        <v>14197000</v>
      </c>
      <c r="W229" s="96">
        <v>463481541</v>
      </c>
      <c r="X229" s="92">
        <f t="shared" si="76"/>
        <v>0.030631209107850964</v>
      </c>
      <c r="Y229" s="95">
        <v>74222000</v>
      </c>
      <c r="Z229" s="95">
        <v>86603200</v>
      </c>
      <c r="AA229" s="92">
        <f t="shared" si="77"/>
        <v>0.857035305854749</v>
      </c>
      <c r="AB229" s="94">
        <v>29445118</v>
      </c>
      <c r="AC229" s="95">
        <v>197208450</v>
      </c>
      <c r="AD229" s="92">
        <f t="shared" si="78"/>
        <v>0.1493096162968676</v>
      </c>
      <c r="AE229" s="40">
        <v>44134488</v>
      </c>
      <c r="AF229" s="48">
        <v>322499900</v>
      </c>
      <c r="AG229" s="27">
        <f t="shared" si="79"/>
        <v>0.13685116801586605</v>
      </c>
    </row>
    <row r="230" spans="1:33" s="12" customFormat="1" ht="12.75" customHeight="1">
      <c r="A230" s="24"/>
      <c r="B230" s="25" t="s">
        <v>493</v>
      </c>
      <c r="C230" s="26" t="s">
        <v>494</v>
      </c>
      <c r="D230" s="39">
        <v>264897292</v>
      </c>
      <c r="E230" s="40">
        <v>307336047</v>
      </c>
      <c r="F230" s="92">
        <f t="shared" si="70"/>
        <v>0.8619141639444592</v>
      </c>
      <c r="G230" s="93">
        <v>94540367</v>
      </c>
      <c r="H230" s="94">
        <v>256996966</v>
      </c>
      <c r="I230" s="92">
        <f t="shared" si="71"/>
        <v>0.3678656930136677</v>
      </c>
      <c r="J230" s="94">
        <v>94540367</v>
      </c>
      <c r="K230" s="94">
        <v>180570929</v>
      </c>
      <c r="L230" s="92">
        <f t="shared" si="72"/>
        <v>0.523563607517354</v>
      </c>
      <c r="M230" s="94">
        <v>94540367</v>
      </c>
      <c r="N230" s="94">
        <v>264897292</v>
      </c>
      <c r="O230" s="92">
        <f t="shared" si="73"/>
        <v>0.35689442608571476</v>
      </c>
      <c r="P230" s="94">
        <v>30040308</v>
      </c>
      <c r="Q230" s="94">
        <v>72355930</v>
      </c>
      <c r="R230" s="92">
        <f t="shared" si="74"/>
        <v>0.41517409837728575</v>
      </c>
      <c r="S230" s="95">
        <v>470000</v>
      </c>
      <c r="T230" s="96">
        <v>72355930</v>
      </c>
      <c r="U230" s="92">
        <f t="shared" si="75"/>
        <v>0.006495666630226438</v>
      </c>
      <c r="V230" s="95">
        <v>470000</v>
      </c>
      <c r="W230" s="96">
        <v>214157000</v>
      </c>
      <c r="X230" s="92">
        <f t="shared" si="76"/>
        <v>0.002194651587386824</v>
      </c>
      <c r="Y230" s="95">
        <v>53646609</v>
      </c>
      <c r="Z230" s="95">
        <v>72355930</v>
      </c>
      <c r="AA230" s="92">
        <f t="shared" si="77"/>
        <v>0.74142657001299</v>
      </c>
      <c r="AB230" s="94">
        <v>15677000</v>
      </c>
      <c r="AC230" s="95">
        <v>171291342</v>
      </c>
      <c r="AD230" s="92">
        <f t="shared" si="78"/>
        <v>0.09152243083015836</v>
      </c>
      <c r="AE230" s="40">
        <v>7248000</v>
      </c>
      <c r="AF230" s="48">
        <v>256996966</v>
      </c>
      <c r="AG230" s="27">
        <f t="shared" si="79"/>
        <v>0.028202667575460794</v>
      </c>
    </row>
    <row r="231" spans="1:33" s="12" customFormat="1" ht="12.75" customHeight="1">
      <c r="A231" s="24"/>
      <c r="B231" s="25" t="s">
        <v>97</v>
      </c>
      <c r="C231" s="26" t="s">
        <v>98</v>
      </c>
      <c r="D231" s="39">
        <v>920038787</v>
      </c>
      <c r="E231" s="40">
        <v>1087922795</v>
      </c>
      <c r="F231" s="92">
        <f t="shared" si="70"/>
        <v>0.8456838952436878</v>
      </c>
      <c r="G231" s="93">
        <v>311214717</v>
      </c>
      <c r="H231" s="94">
        <v>1109347981</v>
      </c>
      <c r="I231" s="92">
        <f t="shared" si="71"/>
        <v>0.2805384084437253</v>
      </c>
      <c r="J231" s="94">
        <v>311214717</v>
      </c>
      <c r="K231" s="94">
        <v>783160192</v>
      </c>
      <c r="L231" s="92">
        <f t="shared" si="72"/>
        <v>0.3973832176086907</v>
      </c>
      <c r="M231" s="94">
        <v>311214717</v>
      </c>
      <c r="N231" s="94">
        <v>920038787</v>
      </c>
      <c r="O231" s="92">
        <f t="shared" si="73"/>
        <v>0.33826260522644686</v>
      </c>
      <c r="P231" s="94">
        <v>239622673</v>
      </c>
      <c r="Q231" s="94">
        <v>286877461</v>
      </c>
      <c r="R231" s="92">
        <f t="shared" si="74"/>
        <v>0.8352788405360294</v>
      </c>
      <c r="S231" s="95">
        <v>114184000</v>
      </c>
      <c r="T231" s="96">
        <v>286877461</v>
      </c>
      <c r="U231" s="92">
        <f t="shared" si="75"/>
        <v>0.3980236007456856</v>
      </c>
      <c r="V231" s="95">
        <v>114184000</v>
      </c>
      <c r="W231" s="96">
        <v>3255200463</v>
      </c>
      <c r="X231" s="92">
        <f t="shared" si="76"/>
        <v>0.035077409608982354</v>
      </c>
      <c r="Y231" s="95">
        <v>192910000</v>
      </c>
      <c r="Z231" s="95">
        <v>286877461</v>
      </c>
      <c r="AA231" s="92">
        <f t="shared" si="77"/>
        <v>0.6724473903511019</v>
      </c>
      <c r="AB231" s="94">
        <v>56987645</v>
      </c>
      <c r="AC231" s="95">
        <v>722337667</v>
      </c>
      <c r="AD231" s="92">
        <f t="shared" si="78"/>
        <v>0.07889335916356138</v>
      </c>
      <c r="AE231" s="40">
        <v>123146652</v>
      </c>
      <c r="AF231" s="48">
        <v>1109347981</v>
      </c>
      <c r="AG231" s="27">
        <f t="shared" si="79"/>
        <v>0.11100813640909309</v>
      </c>
    </row>
    <row r="232" spans="1:33" s="12" customFormat="1" ht="12.75" customHeight="1">
      <c r="A232" s="24"/>
      <c r="B232" s="25" t="s">
        <v>99</v>
      </c>
      <c r="C232" s="26" t="s">
        <v>100</v>
      </c>
      <c r="D232" s="39">
        <v>651601034</v>
      </c>
      <c r="E232" s="40">
        <v>688699100</v>
      </c>
      <c r="F232" s="92">
        <f t="shared" si="70"/>
        <v>0.946133128386548</v>
      </c>
      <c r="G232" s="93">
        <v>217213775</v>
      </c>
      <c r="H232" s="94">
        <v>688699100</v>
      </c>
      <c r="I232" s="92">
        <f t="shared" si="71"/>
        <v>0.3153972104798743</v>
      </c>
      <c r="J232" s="94">
        <v>217213775</v>
      </c>
      <c r="K232" s="94">
        <v>527218583</v>
      </c>
      <c r="L232" s="92">
        <f t="shared" si="72"/>
        <v>0.4119994666424723</v>
      </c>
      <c r="M232" s="94">
        <v>217213775</v>
      </c>
      <c r="N232" s="94">
        <v>651601034</v>
      </c>
      <c r="O232" s="92">
        <f t="shared" si="73"/>
        <v>0.3333539446163617</v>
      </c>
      <c r="P232" s="94">
        <v>151391000</v>
      </c>
      <c r="Q232" s="94">
        <v>215564000</v>
      </c>
      <c r="R232" s="92">
        <f t="shared" si="74"/>
        <v>0.7023018685865915</v>
      </c>
      <c r="S232" s="95">
        <v>94700000</v>
      </c>
      <c r="T232" s="96">
        <v>215564000</v>
      </c>
      <c r="U232" s="92">
        <f t="shared" si="75"/>
        <v>0.43931268671948936</v>
      </c>
      <c r="V232" s="95">
        <v>94700000</v>
      </c>
      <c r="W232" s="96">
        <v>2647520774</v>
      </c>
      <c r="X232" s="92">
        <f t="shared" si="76"/>
        <v>0.03576931328736006</v>
      </c>
      <c r="Y232" s="95">
        <v>164733000</v>
      </c>
      <c r="Z232" s="95">
        <v>215564000</v>
      </c>
      <c r="AA232" s="92">
        <f t="shared" si="77"/>
        <v>0.764195320183333</v>
      </c>
      <c r="AB232" s="94">
        <v>56338661</v>
      </c>
      <c r="AC232" s="95">
        <v>403541135</v>
      </c>
      <c r="AD232" s="92">
        <f t="shared" si="78"/>
        <v>0.13961070164507516</v>
      </c>
      <c r="AE232" s="40">
        <v>40578673</v>
      </c>
      <c r="AF232" s="48">
        <v>688699100</v>
      </c>
      <c r="AG232" s="27">
        <f t="shared" si="79"/>
        <v>0.05892075799140728</v>
      </c>
    </row>
    <row r="233" spans="1:33" s="12" customFormat="1" ht="12.75" customHeight="1">
      <c r="A233" s="24"/>
      <c r="B233" s="25" t="s">
        <v>495</v>
      </c>
      <c r="C233" s="26" t="s">
        <v>496</v>
      </c>
      <c r="D233" s="39">
        <v>434484100</v>
      </c>
      <c r="E233" s="40">
        <v>536846654</v>
      </c>
      <c r="F233" s="92">
        <f t="shared" si="70"/>
        <v>0.8093262699184114</v>
      </c>
      <c r="G233" s="93">
        <v>169372544</v>
      </c>
      <c r="H233" s="94">
        <v>553058669</v>
      </c>
      <c r="I233" s="92">
        <f t="shared" si="71"/>
        <v>0.3062469743151246</v>
      </c>
      <c r="J233" s="94">
        <v>169372544</v>
      </c>
      <c r="K233" s="94">
        <v>416251871</v>
      </c>
      <c r="L233" s="92">
        <f t="shared" si="72"/>
        <v>0.40689917763757033</v>
      </c>
      <c r="M233" s="94">
        <v>169372544</v>
      </c>
      <c r="N233" s="94">
        <v>434484100</v>
      </c>
      <c r="O233" s="92">
        <f t="shared" si="73"/>
        <v>0.3898244930021605</v>
      </c>
      <c r="P233" s="94">
        <v>102783695</v>
      </c>
      <c r="Q233" s="94">
        <v>122879195</v>
      </c>
      <c r="R233" s="92">
        <f t="shared" si="74"/>
        <v>0.8364613309844681</v>
      </c>
      <c r="S233" s="95">
        <v>92126387</v>
      </c>
      <c r="T233" s="96">
        <v>122879195</v>
      </c>
      <c r="U233" s="92">
        <f t="shared" si="75"/>
        <v>0.7497313682759722</v>
      </c>
      <c r="V233" s="95">
        <v>92126387</v>
      </c>
      <c r="W233" s="96">
        <v>1436504000</v>
      </c>
      <c r="X233" s="92">
        <f t="shared" si="76"/>
        <v>0.0641323567494417</v>
      </c>
      <c r="Y233" s="95">
        <v>115865387</v>
      </c>
      <c r="Z233" s="95">
        <v>122879195</v>
      </c>
      <c r="AA233" s="92">
        <f t="shared" si="77"/>
        <v>0.9429211104451002</v>
      </c>
      <c r="AB233" s="94">
        <v>47967000</v>
      </c>
      <c r="AC233" s="95">
        <v>321895630</v>
      </c>
      <c r="AD233" s="92">
        <f t="shared" si="78"/>
        <v>0.14901413852682624</v>
      </c>
      <c r="AE233" s="40">
        <v>43950000</v>
      </c>
      <c r="AF233" s="48">
        <v>553058669</v>
      </c>
      <c r="AG233" s="27">
        <f t="shared" si="79"/>
        <v>0.0794671568560116</v>
      </c>
    </row>
    <row r="234" spans="1:33" s="12" customFormat="1" ht="12.75" customHeight="1">
      <c r="A234" s="24"/>
      <c r="B234" s="25" t="s">
        <v>497</v>
      </c>
      <c r="C234" s="26" t="s">
        <v>498</v>
      </c>
      <c r="D234" s="39">
        <v>325068091</v>
      </c>
      <c r="E234" s="40">
        <v>369447438</v>
      </c>
      <c r="F234" s="92">
        <f t="shared" si="70"/>
        <v>0.8798764250734904</v>
      </c>
      <c r="G234" s="93">
        <v>104657709</v>
      </c>
      <c r="H234" s="94">
        <v>354079545</v>
      </c>
      <c r="I234" s="92">
        <f t="shared" si="71"/>
        <v>0.29557682864735946</v>
      </c>
      <c r="J234" s="94">
        <v>104657709</v>
      </c>
      <c r="K234" s="94">
        <v>234626815</v>
      </c>
      <c r="L234" s="92">
        <f t="shared" si="72"/>
        <v>0.4460603064487748</v>
      </c>
      <c r="M234" s="94">
        <v>104657709</v>
      </c>
      <c r="N234" s="94">
        <v>325068091</v>
      </c>
      <c r="O234" s="92">
        <f t="shared" si="73"/>
        <v>0.32195626669490607</v>
      </c>
      <c r="P234" s="94">
        <v>21990100</v>
      </c>
      <c r="Q234" s="94">
        <v>61000626</v>
      </c>
      <c r="R234" s="92">
        <f t="shared" si="74"/>
        <v>0.3604897431708324</v>
      </c>
      <c r="S234" s="95">
        <v>1700000</v>
      </c>
      <c r="T234" s="96">
        <v>61000626</v>
      </c>
      <c r="U234" s="92">
        <f t="shared" si="75"/>
        <v>0.027868566463563834</v>
      </c>
      <c r="V234" s="95">
        <v>1700000</v>
      </c>
      <c r="W234" s="96">
        <v>464522562</v>
      </c>
      <c r="X234" s="92">
        <f t="shared" si="76"/>
        <v>0.003659671540345978</v>
      </c>
      <c r="Y234" s="95">
        <v>49258500</v>
      </c>
      <c r="Z234" s="95">
        <v>61000626</v>
      </c>
      <c r="AA234" s="92">
        <f t="shared" si="77"/>
        <v>0.8075081065561523</v>
      </c>
      <c r="AB234" s="94">
        <v>1173493</v>
      </c>
      <c r="AC234" s="95">
        <v>234854305</v>
      </c>
      <c r="AD234" s="92">
        <f t="shared" si="78"/>
        <v>0.00499668507247504</v>
      </c>
      <c r="AE234" s="40">
        <v>30020400</v>
      </c>
      <c r="AF234" s="48">
        <v>354079545</v>
      </c>
      <c r="AG234" s="27">
        <f t="shared" si="79"/>
        <v>0.08478433850224248</v>
      </c>
    </row>
    <row r="235" spans="1:33" s="12" customFormat="1" ht="12.75" customHeight="1">
      <c r="A235" s="24"/>
      <c r="B235" s="25" t="s">
        <v>499</v>
      </c>
      <c r="C235" s="26" t="s">
        <v>500</v>
      </c>
      <c r="D235" s="39">
        <v>243018692</v>
      </c>
      <c r="E235" s="40">
        <v>291753692</v>
      </c>
      <c r="F235" s="92">
        <f t="shared" si="70"/>
        <v>0.8329584120567016</v>
      </c>
      <c r="G235" s="93">
        <v>88911269</v>
      </c>
      <c r="H235" s="94">
        <v>235677316</v>
      </c>
      <c r="I235" s="92">
        <f t="shared" si="71"/>
        <v>0.3772584927095826</v>
      </c>
      <c r="J235" s="94">
        <v>88911269</v>
      </c>
      <c r="K235" s="94">
        <v>200201091</v>
      </c>
      <c r="L235" s="92">
        <f t="shared" si="72"/>
        <v>0.44410981256840404</v>
      </c>
      <c r="M235" s="94">
        <v>88911269</v>
      </c>
      <c r="N235" s="94">
        <v>243018692</v>
      </c>
      <c r="O235" s="92">
        <f t="shared" si="73"/>
        <v>0.3658618531285651</v>
      </c>
      <c r="P235" s="94">
        <v>35781900</v>
      </c>
      <c r="Q235" s="94">
        <v>83051900</v>
      </c>
      <c r="R235" s="92">
        <f t="shared" si="74"/>
        <v>0.4308378255042931</v>
      </c>
      <c r="S235" s="95">
        <v>11209060</v>
      </c>
      <c r="T235" s="96">
        <v>83051900</v>
      </c>
      <c r="U235" s="92">
        <f t="shared" si="75"/>
        <v>0.1349645221843209</v>
      </c>
      <c r="V235" s="95">
        <v>11209060</v>
      </c>
      <c r="W235" s="96">
        <v>384830647</v>
      </c>
      <c r="X235" s="92">
        <f t="shared" si="76"/>
        <v>0.029127253994404453</v>
      </c>
      <c r="Y235" s="95">
        <v>81209200</v>
      </c>
      <c r="Z235" s="95">
        <v>83051900</v>
      </c>
      <c r="AA235" s="92">
        <f t="shared" si="77"/>
        <v>0.977812668945563</v>
      </c>
      <c r="AB235" s="94">
        <v>16269363</v>
      </c>
      <c r="AC235" s="95">
        <v>120708691</v>
      </c>
      <c r="AD235" s="92">
        <f t="shared" si="78"/>
        <v>0.13478203487435714</v>
      </c>
      <c r="AE235" s="40">
        <v>41221000</v>
      </c>
      <c r="AF235" s="48">
        <v>235677316</v>
      </c>
      <c r="AG235" s="27">
        <f t="shared" si="79"/>
        <v>0.17490440191537143</v>
      </c>
    </row>
    <row r="236" spans="1:33" s="12" customFormat="1" ht="12.75" customHeight="1">
      <c r="A236" s="24"/>
      <c r="B236" s="25" t="s">
        <v>501</v>
      </c>
      <c r="C236" s="26" t="s">
        <v>502</v>
      </c>
      <c r="D236" s="39">
        <v>555110080</v>
      </c>
      <c r="E236" s="40">
        <v>624263580</v>
      </c>
      <c r="F236" s="92">
        <f t="shared" si="70"/>
        <v>0.8892238755943443</v>
      </c>
      <c r="G236" s="93">
        <v>180902950</v>
      </c>
      <c r="H236" s="94">
        <v>708004860</v>
      </c>
      <c r="I236" s="92">
        <f t="shared" si="71"/>
        <v>0.25551088731227073</v>
      </c>
      <c r="J236" s="94">
        <v>180902950</v>
      </c>
      <c r="K236" s="94">
        <v>604728480</v>
      </c>
      <c r="L236" s="92">
        <f t="shared" si="72"/>
        <v>0.2991473958692999</v>
      </c>
      <c r="M236" s="94">
        <v>180902950</v>
      </c>
      <c r="N236" s="94">
        <v>555110080</v>
      </c>
      <c r="O236" s="92">
        <f t="shared" si="73"/>
        <v>0.32588662414489034</v>
      </c>
      <c r="P236" s="94">
        <v>135806088</v>
      </c>
      <c r="Q236" s="94">
        <v>161809089</v>
      </c>
      <c r="R236" s="92">
        <f t="shared" si="74"/>
        <v>0.8392982671078508</v>
      </c>
      <c r="S236" s="95">
        <v>97736000</v>
      </c>
      <c r="T236" s="96">
        <v>161809089</v>
      </c>
      <c r="U236" s="92">
        <f t="shared" si="75"/>
        <v>0.604020457713596</v>
      </c>
      <c r="V236" s="95">
        <v>97736000</v>
      </c>
      <c r="W236" s="96">
        <v>2809683853</v>
      </c>
      <c r="X236" s="92">
        <f t="shared" si="76"/>
        <v>0.03478540829269591</v>
      </c>
      <c r="Y236" s="95">
        <v>149067723</v>
      </c>
      <c r="Z236" s="95">
        <v>161809089</v>
      </c>
      <c r="AA236" s="92">
        <f t="shared" si="77"/>
        <v>0.9212567966438523</v>
      </c>
      <c r="AB236" s="94">
        <v>48095159</v>
      </c>
      <c r="AC236" s="95">
        <v>361580120</v>
      </c>
      <c r="AD236" s="92">
        <f t="shared" si="78"/>
        <v>0.13301383660141491</v>
      </c>
      <c r="AE236" s="40">
        <v>77052860</v>
      </c>
      <c r="AF236" s="48">
        <v>708004860</v>
      </c>
      <c r="AG236" s="27">
        <f t="shared" si="79"/>
        <v>0.1088309761037516</v>
      </c>
    </row>
    <row r="237" spans="1:33" s="12" customFormat="1" ht="12.75" customHeight="1">
      <c r="A237" s="24"/>
      <c r="B237" s="25" t="s">
        <v>503</v>
      </c>
      <c r="C237" s="26" t="s">
        <v>504</v>
      </c>
      <c r="D237" s="39">
        <v>123710425</v>
      </c>
      <c r="E237" s="40">
        <v>148739425</v>
      </c>
      <c r="F237" s="92">
        <f t="shared" si="70"/>
        <v>0.8317258521067968</v>
      </c>
      <c r="G237" s="93">
        <v>54199143</v>
      </c>
      <c r="H237" s="94">
        <v>148735948</v>
      </c>
      <c r="I237" s="92">
        <f t="shared" si="71"/>
        <v>0.3643984102619227</v>
      </c>
      <c r="J237" s="94">
        <v>54199143</v>
      </c>
      <c r="K237" s="94">
        <v>116423666</v>
      </c>
      <c r="L237" s="92">
        <f t="shared" si="72"/>
        <v>0.4655337257632825</v>
      </c>
      <c r="M237" s="94">
        <v>54199143</v>
      </c>
      <c r="N237" s="94">
        <v>123710425</v>
      </c>
      <c r="O237" s="92">
        <f t="shared" si="73"/>
        <v>0.43811298037331936</v>
      </c>
      <c r="P237" s="94">
        <v>24963000</v>
      </c>
      <c r="Q237" s="94">
        <v>32012000</v>
      </c>
      <c r="R237" s="92">
        <f t="shared" si="74"/>
        <v>0.7798013245033113</v>
      </c>
      <c r="S237" s="95">
        <v>0</v>
      </c>
      <c r="T237" s="96">
        <v>32012000</v>
      </c>
      <c r="U237" s="92">
        <f t="shared" si="75"/>
        <v>0</v>
      </c>
      <c r="V237" s="95">
        <v>0</v>
      </c>
      <c r="W237" s="96">
        <v>0</v>
      </c>
      <c r="X237" s="92">
        <f t="shared" si="76"/>
        <v>0</v>
      </c>
      <c r="Y237" s="95">
        <v>24673000</v>
      </c>
      <c r="Z237" s="95">
        <v>32012000</v>
      </c>
      <c r="AA237" s="92">
        <f t="shared" si="77"/>
        <v>0.7707422216668749</v>
      </c>
      <c r="AB237" s="94">
        <v>0</v>
      </c>
      <c r="AC237" s="95">
        <v>73577407</v>
      </c>
      <c r="AD237" s="92">
        <f t="shared" si="78"/>
        <v>0</v>
      </c>
      <c r="AE237" s="40">
        <v>0</v>
      </c>
      <c r="AF237" s="48">
        <v>148735948</v>
      </c>
      <c r="AG237" s="27">
        <f t="shared" si="79"/>
        <v>0</v>
      </c>
    </row>
    <row r="238" spans="1:33" s="12" customFormat="1" ht="12.75" customHeight="1">
      <c r="A238" s="24"/>
      <c r="B238" s="25" t="s">
        <v>505</v>
      </c>
      <c r="C238" s="26" t="s">
        <v>506</v>
      </c>
      <c r="D238" s="39">
        <v>92321360</v>
      </c>
      <c r="E238" s="40">
        <v>111458049</v>
      </c>
      <c r="F238" s="92">
        <f t="shared" si="70"/>
        <v>0.8283059036857895</v>
      </c>
      <c r="G238" s="93">
        <v>41648650</v>
      </c>
      <c r="H238" s="94">
        <v>112563462</v>
      </c>
      <c r="I238" s="92">
        <f t="shared" si="71"/>
        <v>0.37000150190831904</v>
      </c>
      <c r="J238" s="94">
        <v>41648650</v>
      </c>
      <c r="K238" s="94">
        <v>91787562</v>
      </c>
      <c r="L238" s="92">
        <f t="shared" si="72"/>
        <v>0.45375047656239087</v>
      </c>
      <c r="M238" s="94">
        <v>41648650</v>
      </c>
      <c r="N238" s="94">
        <v>92321360</v>
      </c>
      <c r="O238" s="92">
        <f t="shared" si="73"/>
        <v>0.45112691147530753</v>
      </c>
      <c r="P238" s="94">
        <v>34517080</v>
      </c>
      <c r="Q238" s="94">
        <v>84992580</v>
      </c>
      <c r="R238" s="92">
        <f t="shared" si="74"/>
        <v>0.4061187458952299</v>
      </c>
      <c r="S238" s="95">
        <v>32014000</v>
      </c>
      <c r="T238" s="96">
        <v>84992580</v>
      </c>
      <c r="U238" s="92">
        <f t="shared" si="75"/>
        <v>0.37666817503363237</v>
      </c>
      <c r="V238" s="95">
        <v>32014000</v>
      </c>
      <c r="W238" s="96">
        <v>89471819</v>
      </c>
      <c r="X238" s="92">
        <f t="shared" si="76"/>
        <v>0.3578109885080128</v>
      </c>
      <c r="Y238" s="95">
        <v>73598000</v>
      </c>
      <c r="Z238" s="95">
        <v>84992580</v>
      </c>
      <c r="AA238" s="92">
        <f t="shared" si="77"/>
        <v>0.8659344145100667</v>
      </c>
      <c r="AB238" s="94">
        <v>11092103</v>
      </c>
      <c r="AC238" s="95">
        <v>60295509</v>
      </c>
      <c r="AD238" s="92">
        <f t="shared" si="78"/>
        <v>0.18396234120853014</v>
      </c>
      <c r="AE238" s="40">
        <v>9695866</v>
      </c>
      <c r="AF238" s="48">
        <v>112563462</v>
      </c>
      <c r="AG238" s="27">
        <f t="shared" si="79"/>
        <v>0.08613688516438843</v>
      </c>
    </row>
    <row r="239" spans="1:33" s="12" customFormat="1" ht="12.75" customHeight="1">
      <c r="A239" s="24"/>
      <c r="B239" s="25" t="s">
        <v>507</v>
      </c>
      <c r="C239" s="26" t="s">
        <v>508</v>
      </c>
      <c r="D239" s="39">
        <v>46127687</v>
      </c>
      <c r="E239" s="40">
        <v>64645687</v>
      </c>
      <c r="F239" s="92">
        <f t="shared" si="70"/>
        <v>0.7135462416850795</v>
      </c>
      <c r="G239" s="93">
        <v>24453962</v>
      </c>
      <c r="H239" s="94">
        <v>66238642</v>
      </c>
      <c r="I239" s="92">
        <f t="shared" si="71"/>
        <v>0.36917970027223684</v>
      </c>
      <c r="J239" s="94">
        <v>24453962</v>
      </c>
      <c r="K239" s="94">
        <v>46788642</v>
      </c>
      <c r="L239" s="92">
        <f t="shared" si="72"/>
        <v>0.5226473980586998</v>
      </c>
      <c r="M239" s="94">
        <v>24453962</v>
      </c>
      <c r="N239" s="94">
        <v>46127687</v>
      </c>
      <c r="O239" s="92">
        <f t="shared" si="73"/>
        <v>0.5301363148774401</v>
      </c>
      <c r="P239" s="94">
        <v>2660000</v>
      </c>
      <c r="Q239" s="94">
        <v>21488000</v>
      </c>
      <c r="R239" s="92">
        <f t="shared" si="74"/>
        <v>0.12379002233804914</v>
      </c>
      <c r="S239" s="95">
        <v>250000</v>
      </c>
      <c r="T239" s="96">
        <v>21488000</v>
      </c>
      <c r="U239" s="92">
        <f t="shared" si="75"/>
        <v>0.011634400595681311</v>
      </c>
      <c r="V239" s="95">
        <v>250000</v>
      </c>
      <c r="W239" s="96">
        <v>0</v>
      </c>
      <c r="X239" s="92">
        <f t="shared" si="76"/>
        <v>0</v>
      </c>
      <c r="Y239" s="95">
        <v>18828000</v>
      </c>
      <c r="Z239" s="95">
        <v>21488000</v>
      </c>
      <c r="AA239" s="92">
        <f t="shared" si="77"/>
        <v>0.8762099776619509</v>
      </c>
      <c r="AB239" s="94">
        <v>0</v>
      </c>
      <c r="AC239" s="95">
        <v>37344287</v>
      </c>
      <c r="AD239" s="92">
        <f t="shared" si="78"/>
        <v>0</v>
      </c>
      <c r="AE239" s="40">
        <v>0</v>
      </c>
      <c r="AF239" s="48">
        <v>66238642</v>
      </c>
      <c r="AG239" s="27">
        <f t="shared" si="79"/>
        <v>0</v>
      </c>
    </row>
    <row r="240" spans="1:33" s="12" customFormat="1" ht="12.75" customHeight="1">
      <c r="A240" s="24"/>
      <c r="B240" s="25" t="s">
        <v>509</v>
      </c>
      <c r="C240" s="26" t="s">
        <v>510</v>
      </c>
      <c r="D240" s="39">
        <v>226458912</v>
      </c>
      <c r="E240" s="40">
        <v>279309252</v>
      </c>
      <c r="F240" s="92">
        <f t="shared" si="70"/>
        <v>0.8107819930003608</v>
      </c>
      <c r="G240" s="93">
        <v>76735257</v>
      </c>
      <c r="H240" s="94">
        <v>258412705</v>
      </c>
      <c r="I240" s="92">
        <f t="shared" si="71"/>
        <v>0.29694846853601875</v>
      </c>
      <c r="J240" s="94">
        <v>76735257</v>
      </c>
      <c r="K240" s="94">
        <v>211834748</v>
      </c>
      <c r="L240" s="92">
        <f t="shared" si="72"/>
        <v>0.3622411229719498</v>
      </c>
      <c r="M240" s="94">
        <v>76735257</v>
      </c>
      <c r="N240" s="94">
        <v>226458912</v>
      </c>
      <c r="O240" s="92">
        <f t="shared" si="73"/>
        <v>0.33884847508231425</v>
      </c>
      <c r="P240" s="94">
        <v>44616870</v>
      </c>
      <c r="Q240" s="94">
        <v>56889870</v>
      </c>
      <c r="R240" s="92">
        <f t="shared" si="74"/>
        <v>0.7842673924197753</v>
      </c>
      <c r="S240" s="95">
        <v>22500000</v>
      </c>
      <c r="T240" s="96">
        <v>56889870</v>
      </c>
      <c r="U240" s="92">
        <f t="shared" si="75"/>
        <v>0.3955009916528197</v>
      </c>
      <c r="V240" s="95">
        <v>22500000</v>
      </c>
      <c r="W240" s="96">
        <v>0</v>
      </c>
      <c r="X240" s="92">
        <f t="shared" si="76"/>
        <v>0</v>
      </c>
      <c r="Y240" s="95">
        <v>46470250</v>
      </c>
      <c r="Z240" s="95">
        <v>56889870</v>
      </c>
      <c r="AA240" s="92">
        <f t="shared" si="77"/>
        <v>0.8168457758824198</v>
      </c>
      <c r="AB240" s="94">
        <v>0</v>
      </c>
      <c r="AC240" s="95">
        <v>122205747</v>
      </c>
      <c r="AD240" s="92">
        <f t="shared" si="78"/>
        <v>0</v>
      </c>
      <c r="AE240" s="40">
        <v>0</v>
      </c>
      <c r="AF240" s="48">
        <v>258412705</v>
      </c>
      <c r="AG240" s="27">
        <f t="shared" si="79"/>
        <v>0</v>
      </c>
    </row>
    <row r="241" spans="1:33" s="12" customFormat="1" ht="12.75" customHeight="1">
      <c r="A241" s="24"/>
      <c r="B241" s="25" t="s">
        <v>511</v>
      </c>
      <c r="C241" s="26" t="s">
        <v>512</v>
      </c>
      <c r="D241" s="39">
        <v>560922341</v>
      </c>
      <c r="E241" s="40">
        <v>620389499</v>
      </c>
      <c r="F241" s="92">
        <f t="shared" si="70"/>
        <v>0.9041454471814004</v>
      </c>
      <c r="G241" s="93">
        <v>160075686</v>
      </c>
      <c r="H241" s="94">
        <v>552202835</v>
      </c>
      <c r="I241" s="92">
        <f t="shared" si="71"/>
        <v>0.2898856649296268</v>
      </c>
      <c r="J241" s="94">
        <v>160075686</v>
      </c>
      <c r="K241" s="94">
        <v>404989632</v>
      </c>
      <c r="L241" s="92">
        <f t="shared" si="72"/>
        <v>0.3952587260307938</v>
      </c>
      <c r="M241" s="94">
        <v>160075686</v>
      </c>
      <c r="N241" s="94">
        <v>560922341</v>
      </c>
      <c r="O241" s="92">
        <f t="shared" si="73"/>
        <v>0.2853794086978611</v>
      </c>
      <c r="P241" s="94">
        <v>205049630</v>
      </c>
      <c r="Q241" s="94">
        <v>233345630</v>
      </c>
      <c r="R241" s="92">
        <f t="shared" si="74"/>
        <v>0.8787378190883626</v>
      </c>
      <c r="S241" s="95">
        <v>475000</v>
      </c>
      <c r="T241" s="96">
        <v>233345630</v>
      </c>
      <c r="U241" s="92">
        <f t="shared" si="75"/>
        <v>0.0020356070092248995</v>
      </c>
      <c r="V241" s="95">
        <v>475000</v>
      </c>
      <c r="W241" s="96">
        <v>1056756000</v>
      </c>
      <c r="X241" s="92">
        <f t="shared" si="76"/>
        <v>0.0004494888129331653</v>
      </c>
      <c r="Y241" s="95">
        <v>211308000</v>
      </c>
      <c r="Z241" s="95">
        <v>233345630</v>
      </c>
      <c r="AA241" s="92">
        <f t="shared" si="77"/>
        <v>0.9055579913795686</v>
      </c>
      <c r="AB241" s="94">
        <v>24025000</v>
      </c>
      <c r="AC241" s="95">
        <v>406052054</v>
      </c>
      <c r="AD241" s="92">
        <f t="shared" si="78"/>
        <v>0.05916729090108235</v>
      </c>
      <c r="AE241" s="40">
        <v>65810000</v>
      </c>
      <c r="AF241" s="48">
        <v>552202835</v>
      </c>
      <c r="AG241" s="27">
        <f t="shared" si="79"/>
        <v>0.1191772222610918</v>
      </c>
    </row>
    <row r="242" spans="1:33" s="12" customFormat="1" ht="12.75" customHeight="1">
      <c r="A242" s="24"/>
      <c r="B242" s="25" t="s">
        <v>101</v>
      </c>
      <c r="C242" s="26" t="s">
        <v>102</v>
      </c>
      <c r="D242" s="39">
        <v>907014166</v>
      </c>
      <c r="E242" s="40">
        <v>1030127241</v>
      </c>
      <c r="F242" s="92">
        <f t="shared" si="70"/>
        <v>0.8804875066885063</v>
      </c>
      <c r="G242" s="93">
        <v>202637677</v>
      </c>
      <c r="H242" s="94">
        <v>1008524513</v>
      </c>
      <c r="I242" s="92">
        <f t="shared" si="71"/>
        <v>0.20092489016179224</v>
      </c>
      <c r="J242" s="94">
        <v>202637677</v>
      </c>
      <c r="K242" s="94">
        <v>816524513</v>
      </c>
      <c r="L242" s="92">
        <f t="shared" si="72"/>
        <v>0.248170965811531</v>
      </c>
      <c r="M242" s="94">
        <v>202637677</v>
      </c>
      <c r="N242" s="94">
        <v>907014166</v>
      </c>
      <c r="O242" s="92">
        <f t="shared" si="73"/>
        <v>0.22341181052733414</v>
      </c>
      <c r="P242" s="94">
        <v>96633640</v>
      </c>
      <c r="Q242" s="94">
        <v>175181300</v>
      </c>
      <c r="R242" s="92">
        <f t="shared" si="74"/>
        <v>0.5516207494749725</v>
      </c>
      <c r="S242" s="95">
        <v>65781240</v>
      </c>
      <c r="T242" s="96">
        <v>175181300</v>
      </c>
      <c r="U242" s="92">
        <f t="shared" si="75"/>
        <v>0.375503778085903</v>
      </c>
      <c r="V242" s="95">
        <v>65781240</v>
      </c>
      <c r="W242" s="96">
        <v>0</v>
      </c>
      <c r="X242" s="92">
        <f t="shared" si="76"/>
        <v>0</v>
      </c>
      <c r="Y242" s="95">
        <v>148047400</v>
      </c>
      <c r="Z242" s="95">
        <v>175181300</v>
      </c>
      <c r="AA242" s="92">
        <f t="shared" si="77"/>
        <v>0.845109609301906</v>
      </c>
      <c r="AB242" s="94">
        <v>0</v>
      </c>
      <c r="AC242" s="95">
        <v>520355000</v>
      </c>
      <c r="AD242" s="92">
        <f t="shared" si="78"/>
        <v>0</v>
      </c>
      <c r="AE242" s="40">
        <v>0</v>
      </c>
      <c r="AF242" s="48">
        <v>1008524513</v>
      </c>
      <c r="AG242" s="27">
        <f t="shared" si="79"/>
        <v>0</v>
      </c>
    </row>
    <row r="243" spans="1:33" s="12" customFormat="1" ht="12.75" customHeight="1">
      <c r="A243" s="24"/>
      <c r="B243" s="25" t="s">
        <v>513</v>
      </c>
      <c r="C243" s="26" t="s">
        <v>514</v>
      </c>
      <c r="D243" s="39">
        <v>289542936</v>
      </c>
      <c r="E243" s="40">
        <v>347113634</v>
      </c>
      <c r="F243" s="92">
        <f t="shared" si="70"/>
        <v>0.8341445210993931</v>
      </c>
      <c r="G243" s="93">
        <v>108877242</v>
      </c>
      <c r="H243" s="94">
        <v>342719741</v>
      </c>
      <c r="I243" s="92">
        <f t="shared" si="71"/>
        <v>0.31768593685999547</v>
      </c>
      <c r="J243" s="94">
        <v>108877242</v>
      </c>
      <c r="K243" s="94">
        <v>264219741</v>
      </c>
      <c r="L243" s="92">
        <f t="shared" si="72"/>
        <v>0.41207080738149693</v>
      </c>
      <c r="M243" s="94">
        <v>108877242</v>
      </c>
      <c r="N243" s="94">
        <v>289542936</v>
      </c>
      <c r="O243" s="92">
        <f t="shared" si="73"/>
        <v>0.37603142215840485</v>
      </c>
      <c r="P243" s="94">
        <v>39848493</v>
      </c>
      <c r="Q243" s="94">
        <v>70865167</v>
      </c>
      <c r="R243" s="92">
        <f t="shared" si="74"/>
        <v>0.5623142467158795</v>
      </c>
      <c r="S243" s="95">
        <v>0</v>
      </c>
      <c r="T243" s="96">
        <v>70865167</v>
      </c>
      <c r="U243" s="92">
        <f t="shared" si="75"/>
        <v>0</v>
      </c>
      <c r="V243" s="95">
        <v>0</v>
      </c>
      <c r="W243" s="96">
        <v>259711000</v>
      </c>
      <c r="X243" s="92">
        <f t="shared" si="76"/>
        <v>0</v>
      </c>
      <c r="Y243" s="95">
        <v>44356334</v>
      </c>
      <c r="Z243" s="95">
        <v>70865167</v>
      </c>
      <c r="AA243" s="92">
        <f t="shared" si="77"/>
        <v>0.6259257668862899</v>
      </c>
      <c r="AB243" s="94">
        <v>21399000</v>
      </c>
      <c r="AC243" s="95">
        <v>191908591</v>
      </c>
      <c r="AD243" s="92">
        <f t="shared" si="78"/>
        <v>0.11150621182977681</v>
      </c>
      <c r="AE243" s="40">
        <v>54746000</v>
      </c>
      <c r="AF243" s="48">
        <v>342719741</v>
      </c>
      <c r="AG243" s="27">
        <f t="shared" si="79"/>
        <v>0.1597398499434557</v>
      </c>
    </row>
    <row r="244" spans="1:33" s="12" customFormat="1" ht="12.75" customHeight="1">
      <c r="A244" s="24"/>
      <c r="B244" s="25" t="s">
        <v>515</v>
      </c>
      <c r="C244" s="26" t="s">
        <v>516</v>
      </c>
      <c r="D244" s="39">
        <v>302183799</v>
      </c>
      <c r="E244" s="40">
        <v>336249799</v>
      </c>
      <c r="F244" s="92">
        <f t="shared" si="70"/>
        <v>0.8986884152754542</v>
      </c>
      <c r="G244" s="93">
        <v>92602301</v>
      </c>
      <c r="H244" s="94">
        <v>279444696</v>
      </c>
      <c r="I244" s="92">
        <f t="shared" si="71"/>
        <v>0.3313797052709134</v>
      </c>
      <c r="J244" s="94">
        <v>92602301</v>
      </c>
      <c r="K244" s="94">
        <v>227076896</v>
      </c>
      <c r="L244" s="92">
        <f t="shared" si="72"/>
        <v>0.4078015096700987</v>
      </c>
      <c r="M244" s="94">
        <v>92602301</v>
      </c>
      <c r="N244" s="94">
        <v>302183799</v>
      </c>
      <c r="O244" s="92">
        <f t="shared" si="73"/>
        <v>0.3064436323404618</v>
      </c>
      <c r="P244" s="94">
        <v>53945450</v>
      </c>
      <c r="Q244" s="94">
        <v>113401175</v>
      </c>
      <c r="R244" s="92">
        <f t="shared" si="74"/>
        <v>0.47570450658910723</v>
      </c>
      <c r="S244" s="95">
        <v>15800000</v>
      </c>
      <c r="T244" s="96">
        <v>113401175</v>
      </c>
      <c r="U244" s="92">
        <f t="shared" si="75"/>
        <v>0.1393283623383973</v>
      </c>
      <c r="V244" s="95">
        <v>15800000</v>
      </c>
      <c r="W244" s="96">
        <v>417047297</v>
      </c>
      <c r="X244" s="92">
        <f t="shared" si="76"/>
        <v>0.037885391210196476</v>
      </c>
      <c r="Y244" s="95">
        <v>89450884</v>
      </c>
      <c r="Z244" s="95">
        <v>113401175</v>
      </c>
      <c r="AA244" s="92">
        <f t="shared" si="77"/>
        <v>0.788800327686199</v>
      </c>
      <c r="AB244" s="94">
        <v>21440605</v>
      </c>
      <c r="AC244" s="95">
        <v>144761155</v>
      </c>
      <c r="AD244" s="92">
        <f t="shared" si="78"/>
        <v>0.1481102095379109</v>
      </c>
      <c r="AE244" s="40">
        <v>32049245</v>
      </c>
      <c r="AF244" s="48">
        <v>279444696</v>
      </c>
      <c r="AG244" s="27">
        <f t="shared" si="79"/>
        <v>0.11468904387435573</v>
      </c>
    </row>
    <row r="245" spans="1:33" s="12" customFormat="1" ht="12.75" customHeight="1">
      <c r="A245" s="24"/>
      <c r="B245" s="25" t="s">
        <v>517</v>
      </c>
      <c r="C245" s="26" t="s">
        <v>518</v>
      </c>
      <c r="D245" s="39">
        <v>453706770</v>
      </c>
      <c r="E245" s="40">
        <v>512026770</v>
      </c>
      <c r="F245" s="92">
        <f t="shared" si="70"/>
        <v>0.8860997052947056</v>
      </c>
      <c r="G245" s="93">
        <v>121162830</v>
      </c>
      <c r="H245" s="94">
        <v>472627990</v>
      </c>
      <c r="I245" s="92">
        <f t="shared" si="71"/>
        <v>0.25635982752523817</v>
      </c>
      <c r="J245" s="94">
        <v>121162830</v>
      </c>
      <c r="K245" s="94">
        <v>380291400</v>
      </c>
      <c r="L245" s="92">
        <f t="shared" si="72"/>
        <v>0.3186052327241689</v>
      </c>
      <c r="M245" s="94">
        <v>121162830</v>
      </c>
      <c r="N245" s="94">
        <v>453706770</v>
      </c>
      <c r="O245" s="92">
        <f t="shared" si="73"/>
        <v>0.26705096333475475</v>
      </c>
      <c r="P245" s="94">
        <v>15853000</v>
      </c>
      <c r="Q245" s="94">
        <v>68288000</v>
      </c>
      <c r="R245" s="92">
        <f t="shared" si="74"/>
        <v>0.23214913308341142</v>
      </c>
      <c r="S245" s="95">
        <v>9650000</v>
      </c>
      <c r="T245" s="96">
        <v>68288000</v>
      </c>
      <c r="U245" s="92">
        <f t="shared" si="75"/>
        <v>0.14131326148078727</v>
      </c>
      <c r="V245" s="95">
        <v>9650000</v>
      </c>
      <c r="W245" s="96">
        <v>532345404</v>
      </c>
      <c r="X245" s="92">
        <f t="shared" si="76"/>
        <v>0.018127328474127298</v>
      </c>
      <c r="Y245" s="95">
        <v>53601000</v>
      </c>
      <c r="Z245" s="95">
        <v>68288000</v>
      </c>
      <c r="AA245" s="92">
        <f t="shared" si="77"/>
        <v>0.7849256091846298</v>
      </c>
      <c r="AB245" s="94">
        <v>54545020</v>
      </c>
      <c r="AC245" s="95">
        <v>217784000</v>
      </c>
      <c r="AD245" s="92">
        <f t="shared" si="78"/>
        <v>0.25045467068287847</v>
      </c>
      <c r="AE245" s="40">
        <v>24290000</v>
      </c>
      <c r="AF245" s="48">
        <v>472627990</v>
      </c>
      <c r="AG245" s="27">
        <f t="shared" si="79"/>
        <v>0.05139348602692786</v>
      </c>
    </row>
    <row r="246" spans="1:33" s="12" customFormat="1" ht="12.75" customHeight="1">
      <c r="A246" s="24"/>
      <c r="B246" s="25" t="s">
        <v>519</v>
      </c>
      <c r="C246" s="26" t="s">
        <v>520</v>
      </c>
      <c r="D246" s="39">
        <v>26115091</v>
      </c>
      <c r="E246" s="40">
        <v>32777101</v>
      </c>
      <c r="F246" s="92">
        <f t="shared" si="70"/>
        <v>0.7967480406519173</v>
      </c>
      <c r="G246" s="93">
        <v>8016931</v>
      </c>
      <c r="H246" s="94">
        <v>32777260</v>
      </c>
      <c r="I246" s="92">
        <f t="shared" si="71"/>
        <v>0.24458819925765607</v>
      </c>
      <c r="J246" s="94">
        <v>8016931</v>
      </c>
      <c r="K246" s="94">
        <v>29527260</v>
      </c>
      <c r="L246" s="92">
        <f t="shared" si="72"/>
        <v>0.2715094797146772</v>
      </c>
      <c r="M246" s="94">
        <v>8016931</v>
      </c>
      <c r="N246" s="94">
        <v>26115091</v>
      </c>
      <c r="O246" s="92">
        <f t="shared" si="73"/>
        <v>0.3069846090139988</v>
      </c>
      <c r="P246" s="94">
        <v>1772430</v>
      </c>
      <c r="Q246" s="94">
        <v>13616351</v>
      </c>
      <c r="R246" s="92">
        <f t="shared" si="74"/>
        <v>0.13016923550222817</v>
      </c>
      <c r="S246" s="95">
        <v>0</v>
      </c>
      <c r="T246" s="96">
        <v>13616351</v>
      </c>
      <c r="U246" s="92">
        <f t="shared" si="75"/>
        <v>0</v>
      </c>
      <c r="V246" s="95">
        <v>0</v>
      </c>
      <c r="W246" s="96">
        <v>0</v>
      </c>
      <c r="X246" s="92">
        <f t="shared" si="76"/>
        <v>0</v>
      </c>
      <c r="Y246" s="95">
        <v>11713052</v>
      </c>
      <c r="Z246" s="95">
        <v>13616351</v>
      </c>
      <c r="AA246" s="92">
        <f t="shared" si="77"/>
        <v>0.8602195992156783</v>
      </c>
      <c r="AB246" s="94">
        <v>0</v>
      </c>
      <c r="AC246" s="95">
        <v>7320666</v>
      </c>
      <c r="AD246" s="92">
        <f t="shared" si="78"/>
        <v>0</v>
      </c>
      <c r="AE246" s="40">
        <v>0</v>
      </c>
      <c r="AF246" s="48">
        <v>32777260</v>
      </c>
      <c r="AG246" s="27">
        <f t="shared" si="79"/>
        <v>0</v>
      </c>
    </row>
    <row r="247" spans="1:33" s="12" customFormat="1" ht="12.75" customHeight="1">
      <c r="A247" s="24"/>
      <c r="B247" s="25" t="s">
        <v>521</v>
      </c>
      <c r="C247" s="26" t="s">
        <v>522</v>
      </c>
      <c r="D247" s="39">
        <v>18402482</v>
      </c>
      <c r="E247" s="40">
        <v>37665965</v>
      </c>
      <c r="F247" s="92">
        <f t="shared" si="70"/>
        <v>0.48857057027478257</v>
      </c>
      <c r="G247" s="93">
        <v>9706784</v>
      </c>
      <c r="H247" s="94">
        <v>25980432</v>
      </c>
      <c r="I247" s="92">
        <f t="shared" si="71"/>
        <v>0.3736190375895212</v>
      </c>
      <c r="J247" s="94">
        <v>9706784</v>
      </c>
      <c r="K247" s="94">
        <v>20405972</v>
      </c>
      <c r="L247" s="92">
        <f t="shared" si="72"/>
        <v>0.47568349108780505</v>
      </c>
      <c r="M247" s="94">
        <v>9706784</v>
      </c>
      <c r="N247" s="94">
        <v>18402482</v>
      </c>
      <c r="O247" s="92">
        <f t="shared" si="73"/>
        <v>0.5274714573827596</v>
      </c>
      <c r="P247" s="94">
        <v>3550000</v>
      </c>
      <c r="Q247" s="94">
        <v>13346000</v>
      </c>
      <c r="R247" s="92">
        <f t="shared" si="74"/>
        <v>0.26599730256256554</v>
      </c>
      <c r="S247" s="95">
        <v>0</v>
      </c>
      <c r="T247" s="96">
        <v>13346000</v>
      </c>
      <c r="U247" s="92">
        <f t="shared" si="75"/>
        <v>0</v>
      </c>
      <c r="V247" s="95">
        <v>0</v>
      </c>
      <c r="W247" s="96">
        <v>0</v>
      </c>
      <c r="X247" s="92">
        <f t="shared" si="76"/>
        <v>0</v>
      </c>
      <c r="Y247" s="95">
        <v>8596000</v>
      </c>
      <c r="Z247" s="95">
        <v>13346000</v>
      </c>
      <c r="AA247" s="92">
        <f t="shared" si="77"/>
        <v>0.644088116289525</v>
      </c>
      <c r="AB247" s="94">
        <v>0</v>
      </c>
      <c r="AC247" s="95">
        <v>12143312</v>
      </c>
      <c r="AD247" s="92">
        <f t="shared" si="78"/>
        <v>0</v>
      </c>
      <c r="AE247" s="40">
        <v>0</v>
      </c>
      <c r="AF247" s="48">
        <v>25980432</v>
      </c>
      <c r="AG247" s="27">
        <f t="shared" si="79"/>
        <v>0</v>
      </c>
    </row>
    <row r="248" spans="1:33" s="12" customFormat="1" ht="12.75" customHeight="1">
      <c r="A248" s="24"/>
      <c r="B248" s="25" t="s">
        <v>523</v>
      </c>
      <c r="C248" s="26" t="s">
        <v>524</v>
      </c>
      <c r="D248" s="39">
        <v>156942480</v>
      </c>
      <c r="E248" s="40">
        <v>201227480</v>
      </c>
      <c r="F248" s="92">
        <f t="shared" si="70"/>
        <v>0.7799256841063656</v>
      </c>
      <c r="G248" s="93">
        <v>49988073</v>
      </c>
      <c r="H248" s="94">
        <v>166967428</v>
      </c>
      <c r="I248" s="92">
        <f t="shared" si="71"/>
        <v>0.2993881716857973</v>
      </c>
      <c r="J248" s="94">
        <v>49988073</v>
      </c>
      <c r="K248" s="94">
        <v>140596428</v>
      </c>
      <c r="L248" s="92">
        <f t="shared" si="72"/>
        <v>0.3555429800819691</v>
      </c>
      <c r="M248" s="94">
        <v>49988073</v>
      </c>
      <c r="N248" s="94">
        <v>156942480</v>
      </c>
      <c r="O248" s="92">
        <f t="shared" si="73"/>
        <v>0.3185120625085063</v>
      </c>
      <c r="P248" s="94">
        <v>6140800</v>
      </c>
      <c r="Q248" s="94">
        <v>50147800</v>
      </c>
      <c r="R248" s="92">
        <f t="shared" si="74"/>
        <v>0.12245402589944125</v>
      </c>
      <c r="S248" s="95">
        <v>3725000</v>
      </c>
      <c r="T248" s="96">
        <v>50147800</v>
      </c>
      <c r="U248" s="92">
        <f t="shared" si="75"/>
        <v>0.07428042705761768</v>
      </c>
      <c r="V248" s="95">
        <v>3725000</v>
      </c>
      <c r="W248" s="96">
        <v>193316923</v>
      </c>
      <c r="X248" s="92">
        <f t="shared" si="76"/>
        <v>0.01926887694151846</v>
      </c>
      <c r="Y248" s="95">
        <v>46351000</v>
      </c>
      <c r="Z248" s="95">
        <v>50147800</v>
      </c>
      <c r="AA248" s="92">
        <f t="shared" si="77"/>
        <v>0.9242878052476878</v>
      </c>
      <c r="AB248" s="94">
        <v>23612470</v>
      </c>
      <c r="AC248" s="95">
        <v>71824980</v>
      </c>
      <c r="AD248" s="92">
        <f t="shared" si="78"/>
        <v>0.32875010894538365</v>
      </c>
      <c r="AE248" s="40">
        <v>11219342</v>
      </c>
      <c r="AF248" s="48">
        <v>166967428</v>
      </c>
      <c r="AG248" s="27">
        <f t="shared" si="79"/>
        <v>0.06719479442421548</v>
      </c>
    </row>
    <row r="249" spans="1:33" s="12" customFormat="1" ht="12.75" customHeight="1">
      <c r="A249" s="125"/>
      <c r="B249" s="126" t="s">
        <v>688</v>
      </c>
      <c r="C249" s="125"/>
      <c r="D249" s="127">
        <f>SUM(N18:N248)</f>
        <v>52051556834</v>
      </c>
      <c r="E249" s="128">
        <f>SUM(E18:E248)</f>
        <v>69436618802</v>
      </c>
      <c r="F249" s="129">
        <f t="shared" si="70"/>
        <v>0.7496268933028857</v>
      </c>
      <c r="G249" s="130">
        <f>SUM(G18:G248)</f>
        <v>18832886489</v>
      </c>
      <c r="H249" s="131">
        <f>SUM(H18:H248)</f>
        <v>65907124245</v>
      </c>
      <c r="I249" s="129">
        <f t="shared" si="71"/>
        <v>0.28574887320210673</v>
      </c>
      <c r="J249" s="131">
        <f>SUM(J18:J248)</f>
        <v>18832886489</v>
      </c>
      <c r="K249" s="131">
        <f>SUM(K18:K248)</f>
        <v>49658316283</v>
      </c>
      <c r="L249" s="129">
        <f t="shared" si="72"/>
        <v>0.37924939665034996</v>
      </c>
      <c r="M249" s="131">
        <f>SUM(M18:M248)</f>
        <v>18832886489</v>
      </c>
      <c r="N249" s="131">
        <f>SUM(N18:N248)</f>
        <v>52051556834</v>
      </c>
      <c r="O249" s="129">
        <f t="shared" si="73"/>
        <v>0.3618121653702082</v>
      </c>
      <c r="P249" s="131">
        <f>SUM(P18:P248)</f>
        <v>5382413245</v>
      </c>
      <c r="Q249" s="131">
        <f>SUM(Q18:Q248)</f>
        <v>14308195769</v>
      </c>
      <c r="R249" s="129">
        <f t="shared" si="74"/>
        <v>0.3761769360649569</v>
      </c>
      <c r="S249" s="132">
        <f>SUM(S18:S248)</f>
        <v>1847739912</v>
      </c>
      <c r="T249" s="133">
        <f>SUM(T18:T248)</f>
        <v>14308195769</v>
      </c>
      <c r="U249" s="129">
        <f t="shared" si="75"/>
        <v>0.12913856798096762</v>
      </c>
      <c r="V249" s="132">
        <f>SUM(V18:V248)</f>
        <v>1847739912</v>
      </c>
      <c r="W249" s="133">
        <f>SUM(W18:W248)</f>
        <v>81241251335</v>
      </c>
      <c r="X249" s="129">
        <f t="shared" si="76"/>
        <v>0.02274386326696035</v>
      </c>
      <c r="Y249" s="132">
        <f>SUM(Y18:Y248)</f>
        <v>11746080637</v>
      </c>
      <c r="Z249" s="132">
        <f>SUM(Z18:Z248)</f>
        <v>15800858460</v>
      </c>
      <c r="AA249" s="129">
        <f t="shared" si="77"/>
        <v>0.7433824349946111</v>
      </c>
      <c r="AB249" s="131">
        <f>SUM(AB18:AB248)</f>
        <v>5721934244</v>
      </c>
      <c r="AC249" s="132">
        <f>SUM(AC18:AC248)</f>
        <v>31127523580</v>
      </c>
      <c r="AD249" s="129">
        <f t="shared" si="78"/>
        <v>0.18382234067847425</v>
      </c>
      <c r="AE249" s="128">
        <f>SUM(AE18:AE248)</f>
        <v>5677602288</v>
      </c>
      <c r="AF249" s="134">
        <f>SUM(AF18:AF248)</f>
        <v>65907124245</v>
      </c>
      <c r="AG249" s="135">
        <f t="shared" si="79"/>
        <v>0.08614550176539872</v>
      </c>
    </row>
    <row r="250" spans="1:33" s="12" customFormat="1" ht="12.75" customHeight="1">
      <c r="A250" s="24"/>
      <c r="B250" s="25"/>
      <c r="C250" s="26"/>
      <c r="D250" s="39"/>
      <c r="E250" s="40"/>
      <c r="F250" s="27"/>
      <c r="G250" s="46"/>
      <c r="H250" s="40"/>
      <c r="I250" s="27"/>
      <c r="J250" s="40"/>
      <c r="K250" s="40"/>
      <c r="L250" s="27"/>
      <c r="M250" s="40"/>
      <c r="N250" s="40"/>
      <c r="O250" s="27"/>
      <c r="P250" s="40"/>
      <c r="Q250" s="40"/>
      <c r="R250" s="27"/>
      <c r="S250" s="48"/>
      <c r="T250" s="49"/>
      <c r="U250" s="27"/>
      <c r="V250" s="48"/>
      <c r="W250" s="49"/>
      <c r="X250" s="27"/>
      <c r="Y250" s="48"/>
      <c r="Z250" s="48"/>
      <c r="AA250" s="27"/>
      <c r="AB250" s="40"/>
      <c r="AC250" s="48"/>
      <c r="AD250" s="27"/>
      <c r="AE250" s="40"/>
      <c r="AF250" s="48"/>
      <c r="AG250" s="27"/>
    </row>
    <row r="251" spans="1:33" s="12" customFormat="1" ht="12.75" customHeight="1">
      <c r="A251" s="20"/>
      <c r="B251" s="21" t="s">
        <v>525</v>
      </c>
      <c r="C251" s="15"/>
      <c r="D251" s="37"/>
      <c r="E251" s="38"/>
      <c r="F251" s="22"/>
      <c r="G251" s="45"/>
      <c r="H251" s="38"/>
      <c r="I251" s="22"/>
      <c r="J251" s="38"/>
      <c r="K251" s="38"/>
      <c r="L251" s="22"/>
      <c r="M251" s="38"/>
      <c r="N251" s="38"/>
      <c r="O251" s="22"/>
      <c r="P251" s="38"/>
      <c r="Q251" s="38"/>
      <c r="R251" s="22"/>
      <c r="S251" s="38"/>
      <c r="T251" s="45"/>
      <c r="U251" s="22"/>
      <c r="V251" s="38"/>
      <c r="W251" s="45"/>
      <c r="X251" s="22"/>
      <c r="Y251" s="38"/>
      <c r="Z251" s="38"/>
      <c r="AA251" s="22"/>
      <c r="AB251" s="38"/>
      <c r="AC251" s="38"/>
      <c r="AD251" s="22"/>
      <c r="AE251" s="38"/>
      <c r="AF251" s="38"/>
      <c r="AG251" s="22"/>
    </row>
    <row r="252" spans="1:33" s="12" customFormat="1" ht="12.75" customHeight="1">
      <c r="A252" s="24"/>
      <c r="B252" s="25"/>
      <c r="C252" s="26"/>
      <c r="D252" s="39"/>
      <c r="E252" s="40"/>
      <c r="F252" s="27"/>
      <c r="G252" s="46"/>
      <c r="H252" s="40"/>
      <c r="I252" s="27"/>
      <c r="J252" s="40"/>
      <c r="K252" s="40"/>
      <c r="L252" s="27"/>
      <c r="M252" s="40"/>
      <c r="N252" s="40"/>
      <c r="O252" s="27"/>
      <c r="P252" s="40"/>
      <c r="Q252" s="40"/>
      <c r="R252" s="27"/>
      <c r="S252" s="48"/>
      <c r="T252" s="49"/>
      <c r="U252" s="27"/>
      <c r="V252" s="48"/>
      <c r="W252" s="49"/>
      <c r="X252" s="27"/>
      <c r="Y252" s="48"/>
      <c r="Z252" s="48"/>
      <c r="AA252" s="27"/>
      <c r="AB252" s="40"/>
      <c r="AC252" s="48"/>
      <c r="AD252" s="27"/>
      <c r="AE252" s="40"/>
      <c r="AF252" s="48"/>
      <c r="AG252" s="27"/>
    </row>
    <row r="253" spans="1:33" s="12" customFormat="1" ht="12.75" customHeight="1">
      <c r="A253" s="24"/>
      <c r="B253" s="25" t="s">
        <v>526</v>
      </c>
      <c r="C253" s="26" t="s">
        <v>527</v>
      </c>
      <c r="D253" s="39">
        <v>123114770</v>
      </c>
      <c r="E253" s="40">
        <v>241385130</v>
      </c>
      <c r="F253" s="92">
        <f aca="true" t="shared" si="80" ref="F253:F299">IF($E253=0,0,$N253/$E253)</f>
        <v>0.510034607351331</v>
      </c>
      <c r="G253" s="93">
        <v>71377010</v>
      </c>
      <c r="H253" s="94">
        <v>237882010</v>
      </c>
      <c r="I253" s="92">
        <f aca="true" t="shared" si="81" ref="I253:I299">IF($AF253=0,0,$M253/$AF253)</f>
        <v>0.3000521561088205</v>
      </c>
      <c r="J253" s="94">
        <v>71377010</v>
      </c>
      <c r="K253" s="94">
        <v>230482010</v>
      </c>
      <c r="L253" s="92">
        <f aca="true" t="shared" si="82" ref="L253:L299">IF($K253=0,0,$M253/$K253)</f>
        <v>0.30968581886282576</v>
      </c>
      <c r="M253" s="94">
        <v>71377010</v>
      </c>
      <c r="N253" s="94">
        <v>123114770</v>
      </c>
      <c r="O253" s="92">
        <f aca="true" t="shared" si="83" ref="O253:O299">IF($N253=0,0,$M253/$N253)</f>
        <v>0.5797599264491173</v>
      </c>
      <c r="P253" s="94">
        <v>55244970</v>
      </c>
      <c r="Q253" s="94">
        <v>61935130</v>
      </c>
      <c r="R253" s="92">
        <f aca="true" t="shared" si="84" ref="R253:R299">IF($T253=0,0,$P253/$T253)</f>
        <v>0.8919811744966064</v>
      </c>
      <c r="S253" s="95">
        <v>0</v>
      </c>
      <c r="T253" s="96">
        <v>61935130</v>
      </c>
      <c r="U253" s="92">
        <f aca="true" t="shared" si="85" ref="U253:U299">IF($T253=0,0,$V253/$T253)</f>
        <v>0</v>
      </c>
      <c r="V253" s="95">
        <v>0</v>
      </c>
      <c r="W253" s="96">
        <v>347167897</v>
      </c>
      <c r="X253" s="92">
        <f aca="true" t="shared" si="86" ref="X253:X299">IF($W253=0,0,$V253/$W253)</f>
        <v>0</v>
      </c>
      <c r="Y253" s="95">
        <v>52505160</v>
      </c>
      <c r="Z253" s="95">
        <v>61935130</v>
      </c>
      <c r="AA253" s="92">
        <f aca="true" t="shared" si="87" ref="AA253:AA299">IF($Z253=0,0,$Y253/$Z253)</f>
        <v>0.8477444061229871</v>
      </c>
      <c r="AB253" s="94">
        <v>6794745</v>
      </c>
      <c r="AC253" s="95">
        <v>75539910</v>
      </c>
      <c r="AD253" s="92">
        <f aca="true" t="shared" si="88" ref="AD253:AD299">IF($AC253=0,0,$AB253/$AC253)</f>
        <v>0.08994907460175687</v>
      </c>
      <c r="AE253" s="40">
        <v>8684454</v>
      </c>
      <c r="AF253" s="48">
        <v>237882010</v>
      </c>
      <c r="AG253" s="27">
        <f aca="true" t="shared" si="89" ref="AG253:AG299">IF($AF253=0,0,$AE253/$AF253)</f>
        <v>0.036507401295289205</v>
      </c>
    </row>
    <row r="254" spans="1:33" s="12" customFormat="1" ht="12.75" customHeight="1">
      <c r="A254" s="24"/>
      <c r="B254" s="25" t="s">
        <v>528</v>
      </c>
      <c r="C254" s="26" t="s">
        <v>529</v>
      </c>
      <c r="D254" s="39">
        <v>68364552</v>
      </c>
      <c r="E254" s="40">
        <v>279442000</v>
      </c>
      <c r="F254" s="92">
        <f t="shared" si="80"/>
        <v>0.24464666012983016</v>
      </c>
      <c r="G254" s="93">
        <v>38317000</v>
      </c>
      <c r="H254" s="94">
        <v>279442000</v>
      </c>
      <c r="I254" s="92">
        <f t="shared" si="81"/>
        <v>0.13711968852212625</v>
      </c>
      <c r="J254" s="94">
        <v>38317000</v>
      </c>
      <c r="K254" s="94">
        <v>279427000</v>
      </c>
      <c r="L254" s="92">
        <f t="shared" si="82"/>
        <v>0.137127049282997</v>
      </c>
      <c r="M254" s="94">
        <v>38317000</v>
      </c>
      <c r="N254" s="94">
        <v>68364552</v>
      </c>
      <c r="O254" s="92">
        <f t="shared" si="83"/>
        <v>0.5604805250533932</v>
      </c>
      <c r="P254" s="94">
        <v>6176000</v>
      </c>
      <c r="Q254" s="94">
        <v>6176000</v>
      </c>
      <c r="R254" s="92">
        <f t="shared" si="84"/>
        <v>1</v>
      </c>
      <c r="S254" s="95">
        <v>0</v>
      </c>
      <c r="T254" s="96">
        <v>6176000</v>
      </c>
      <c r="U254" s="92">
        <f t="shared" si="85"/>
        <v>0</v>
      </c>
      <c r="V254" s="95">
        <v>0</v>
      </c>
      <c r="W254" s="96">
        <v>93542450</v>
      </c>
      <c r="X254" s="92">
        <f t="shared" si="86"/>
        <v>0</v>
      </c>
      <c r="Y254" s="95">
        <v>0</v>
      </c>
      <c r="Z254" s="95">
        <v>6176000</v>
      </c>
      <c r="AA254" s="92">
        <f t="shared" si="87"/>
        <v>0</v>
      </c>
      <c r="AB254" s="94">
        <v>930000</v>
      </c>
      <c r="AC254" s="95">
        <v>244100</v>
      </c>
      <c r="AD254" s="92">
        <f t="shared" si="88"/>
        <v>3.8099139696845556</v>
      </c>
      <c r="AE254" s="40">
        <v>0</v>
      </c>
      <c r="AF254" s="48">
        <v>279442000</v>
      </c>
      <c r="AG254" s="27">
        <f t="shared" si="89"/>
        <v>0</v>
      </c>
    </row>
    <row r="255" spans="1:33" s="12" customFormat="1" ht="12.75" customHeight="1">
      <c r="A255" s="24"/>
      <c r="B255" s="25" t="s">
        <v>530</v>
      </c>
      <c r="C255" s="26" t="s">
        <v>531</v>
      </c>
      <c r="D255" s="39">
        <v>406422582</v>
      </c>
      <c r="E255" s="40">
        <v>1206524882</v>
      </c>
      <c r="F255" s="92">
        <f t="shared" si="80"/>
        <v>0.3368538751776857</v>
      </c>
      <c r="G255" s="93">
        <v>338293544</v>
      </c>
      <c r="H255" s="94">
        <v>882388510</v>
      </c>
      <c r="I255" s="92">
        <f t="shared" si="81"/>
        <v>0.3833838951506746</v>
      </c>
      <c r="J255" s="94">
        <v>338293544</v>
      </c>
      <c r="K255" s="94">
        <v>832454452</v>
      </c>
      <c r="L255" s="92">
        <f t="shared" si="82"/>
        <v>0.40638084544714526</v>
      </c>
      <c r="M255" s="94">
        <v>338293544</v>
      </c>
      <c r="N255" s="94">
        <v>406422582</v>
      </c>
      <c r="O255" s="92">
        <f t="shared" si="83"/>
        <v>0.8323689651673932</v>
      </c>
      <c r="P255" s="94">
        <v>64779356</v>
      </c>
      <c r="Q255" s="94">
        <v>324136374</v>
      </c>
      <c r="R255" s="92">
        <f t="shared" si="84"/>
        <v>0.19985216469411113</v>
      </c>
      <c r="S255" s="95">
        <v>0</v>
      </c>
      <c r="T255" s="96">
        <v>324136374</v>
      </c>
      <c r="U255" s="92">
        <f t="shared" si="85"/>
        <v>0</v>
      </c>
      <c r="V255" s="95">
        <v>0</v>
      </c>
      <c r="W255" s="96">
        <v>1036761792</v>
      </c>
      <c r="X255" s="92">
        <f t="shared" si="86"/>
        <v>0</v>
      </c>
      <c r="Y255" s="95">
        <v>262856274</v>
      </c>
      <c r="Z255" s="95">
        <v>324136374</v>
      </c>
      <c r="AA255" s="92">
        <f t="shared" si="87"/>
        <v>0.8109434641852321</v>
      </c>
      <c r="AB255" s="94">
        <v>230581538</v>
      </c>
      <c r="AC255" s="95">
        <v>111165464</v>
      </c>
      <c r="AD255" s="92">
        <f t="shared" si="88"/>
        <v>2.0742191837565667</v>
      </c>
      <c r="AE255" s="40">
        <v>226755000</v>
      </c>
      <c r="AF255" s="48">
        <v>882388510</v>
      </c>
      <c r="AG255" s="27">
        <f t="shared" si="89"/>
        <v>0.2569786408483492</v>
      </c>
    </row>
    <row r="256" spans="1:33" s="12" customFormat="1" ht="12.75" customHeight="1">
      <c r="A256" s="24"/>
      <c r="B256" s="25" t="s">
        <v>532</v>
      </c>
      <c r="C256" s="26" t="s">
        <v>533</v>
      </c>
      <c r="D256" s="39">
        <v>0</v>
      </c>
      <c r="E256" s="40">
        <v>0</v>
      </c>
      <c r="F256" s="92">
        <f t="shared" si="80"/>
        <v>0</v>
      </c>
      <c r="G256" s="93">
        <v>0</v>
      </c>
      <c r="H256" s="94">
        <v>0</v>
      </c>
      <c r="I256" s="92">
        <f t="shared" si="81"/>
        <v>0</v>
      </c>
      <c r="J256" s="94">
        <v>0</v>
      </c>
      <c r="K256" s="94">
        <v>0</v>
      </c>
      <c r="L256" s="92">
        <f t="shared" si="82"/>
        <v>0</v>
      </c>
      <c r="M256" s="94">
        <v>0</v>
      </c>
      <c r="N256" s="94">
        <v>0</v>
      </c>
      <c r="O256" s="92">
        <f t="shared" si="83"/>
        <v>0</v>
      </c>
      <c r="P256" s="94">
        <v>0</v>
      </c>
      <c r="Q256" s="94">
        <v>0</v>
      </c>
      <c r="R256" s="92">
        <f t="shared" si="84"/>
        <v>0</v>
      </c>
      <c r="S256" s="95">
        <v>0</v>
      </c>
      <c r="T256" s="96">
        <v>0</v>
      </c>
      <c r="U256" s="92">
        <f t="shared" si="85"/>
        <v>0</v>
      </c>
      <c r="V256" s="95">
        <v>0</v>
      </c>
      <c r="W256" s="96">
        <v>0</v>
      </c>
      <c r="X256" s="92">
        <f t="shared" si="86"/>
        <v>0</v>
      </c>
      <c r="Y256" s="95">
        <v>0</v>
      </c>
      <c r="Z256" s="95">
        <v>0</v>
      </c>
      <c r="AA256" s="92">
        <f t="shared" si="87"/>
        <v>0</v>
      </c>
      <c r="AB256" s="94">
        <v>0</v>
      </c>
      <c r="AC256" s="95">
        <v>0</v>
      </c>
      <c r="AD256" s="92">
        <f t="shared" si="88"/>
        <v>0</v>
      </c>
      <c r="AE256" s="40">
        <v>0</v>
      </c>
      <c r="AF256" s="48">
        <v>0</v>
      </c>
      <c r="AG256" s="27">
        <f t="shared" si="89"/>
        <v>0</v>
      </c>
    </row>
    <row r="257" spans="1:33" s="12" customFormat="1" ht="12.75" customHeight="1">
      <c r="A257" s="24"/>
      <c r="B257" s="25" t="s">
        <v>534</v>
      </c>
      <c r="C257" s="26" t="s">
        <v>535</v>
      </c>
      <c r="D257" s="39">
        <v>406056584</v>
      </c>
      <c r="E257" s="40">
        <v>482538329</v>
      </c>
      <c r="F257" s="92">
        <f t="shared" si="80"/>
        <v>0.8415012022806586</v>
      </c>
      <c r="G257" s="93">
        <v>88654295</v>
      </c>
      <c r="H257" s="94">
        <v>314353180</v>
      </c>
      <c r="I257" s="92">
        <f t="shared" si="81"/>
        <v>0.28202130800776376</v>
      </c>
      <c r="J257" s="94">
        <v>88654295</v>
      </c>
      <c r="K257" s="94">
        <v>314241138</v>
      </c>
      <c r="L257" s="92">
        <f t="shared" si="82"/>
        <v>0.2821218620968716</v>
      </c>
      <c r="M257" s="94">
        <v>88654295</v>
      </c>
      <c r="N257" s="94">
        <v>406056584</v>
      </c>
      <c r="O257" s="92">
        <f t="shared" si="83"/>
        <v>0.21832990399190277</v>
      </c>
      <c r="P257" s="94">
        <v>166991496</v>
      </c>
      <c r="Q257" s="94">
        <v>166991496</v>
      </c>
      <c r="R257" s="92">
        <f t="shared" si="84"/>
        <v>1</v>
      </c>
      <c r="S257" s="95">
        <v>0</v>
      </c>
      <c r="T257" s="96">
        <v>166991496</v>
      </c>
      <c r="U257" s="92">
        <f t="shared" si="85"/>
        <v>0</v>
      </c>
      <c r="V257" s="95">
        <v>0</v>
      </c>
      <c r="W257" s="96">
        <v>0</v>
      </c>
      <c r="X257" s="92">
        <f t="shared" si="86"/>
        <v>0</v>
      </c>
      <c r="Y257" s="95">
        <v>139876461</v>
      </c>
      <c r="Z257" s="95">
        <v>166991496</v>
      </c>
      <c r="AA257" s="92">
        <f t="shared" si="87"/>
        <v>0.8376262525368358</v>
      </c>
      <c r="AB257" s="94">
        <v>0</v>
      </c>
      <c r="AC257" s="95">
        <v>41808652</v>
      </c>
      <c r="AD257" s="92">
        <f t="shared" si="88"/>
        <v>0</v>
      </c>
      <c r="AE257" s="40">
        <v>0</v>
      </c>
      <c r="AF257" s="48">
        <v>314353180</v>
      </c>
      <c r="AG257" s="27">
        <f t="shared" si="89"/>
        <v>0</v>
      </c>
    </row>
    <row r="258" spans="1:33" s="12" customFormat="1" ht="12.75" customHeight="1">
      <c r="A258" s="24"/>
      <c r="B258" s="25" t="s">
        <v>536</v>
      </c>
      <c r="C258" s="26" t="s">
        <v>537</v>
      </c>
      <c r="D258" s="39">
        <v>195771128</v>
      </c>
      <c r="E258" s="40">
        <v>923371725</v>
      </c>
      <c r="F258" s="92">
        <f t="shared" si="80"/>
        <v>0.21201767684623438</v>
      </c>
      <c r="G258" s="93">
        <v>222382595</v>
      </c>
      <c r="H258" s="94">
        <v>1063371725</v>
      </c>
      <c r="I258" s="92">
        <f t="shared" si="81"/>
        <v>0.20912968604652338</v>
      </c>
      <c r="J258" s="94">
        <v>222382595</v>
      </c>
      <c r="K258" s="94">
        <v>1054371725</v>
      </c>
      <c r="L258" s="92">
        <f t="shared" si="82"/>
        <v>0.2109147938313691</v>
      </c>
      <c r="M258" s="94">
        <v>222382595</v>
      </c>
      <c r="N258" s="94">
        <v>195771128</v>
      </c>
      <c r="O258" s="92">
        <f t="shared" si="83"/>
        <v>1.1359315199941025</v>
      </c>
      <c r="P258" s="94">
        <v>0</v>
      </c>
      <c r="Q258" s="94">
        <v>0</v>
      </c>
      <c r="R258" s="92">
        <f t="shared" si="84"/>
        <v>0</v>
      </c>
      <c r="S258" s="95">
        <v>0</v>
      </c>
      <c r="T258" s="96">
        <v>0</v>
      </c>
      <c r="U258" s="92">
        <f t="shared" si="85"/>
        <v>0</v>
      </c>
      <c r="V258" s="95">
        <v>0</v>
      </c>
      <c r="W258" s="96">
        <v>3478889000</v>
      </c>
      <c r="X258" s="92">
        <f t="shared" si="86"/>
        <v>0</v>
      </c>
      <c r="Y258" s="95">
        <v>526800000</v>
      </c>
      <c r="Z258" s="95">
        <v>617108140</v>
      </c>
      <c r="AA258" s="92">
        <f t="shared" si="87"/>
        <v>0.8536591333894898</v>
      </c>
      <c r="AB258" s="94">
        <v>18750000</v>
      </c>
      <c r="AC258" s="95">
        <v>95348419</v>
      </c>
      <c r="AD258" s="92">
        <f t="shared" si="88"/>
        <v>0.19664720397723637</v>
      </c>
      <c r="AE258" s="40">
        <v>110771000</v>
      </c>
      <c r="AF258" s="48">
        <v>1063371725</v>
      </c>
      <c r="AG258" s="27">
        <f t="shared" si="89"/>
        <v>0.10416959318718015</v>
      </c>
    </row>
    <row r="259" spans="1:33" s="12" customFormat="1" ht="12.75" customHeight="1">
      <c r="A259" s="24"/>
      <c r="B259" s="25" t="s">
        <v>538</v>
      </c>
      <c r="C259" s="26" t="s">
        <v>539</v>
      </c>
      <c r="D259" s="39">
        <v>1938116</v>
      </c>
      <c r="E259" s="40">
        <v>37060116</v>
      </c>
      <c r="F259" s="92">
        <f t="shared" si="80"/>
        <v>0.05229654434972627</v>
      </c>
      <c r="G259" s="93">
        <v>22748902</v>
      </c>
      <c r="H259" s="94">
        <v>37060119</v>
      </c>
      <c r="I259" s="92">
        <f t="shared" si="81"/>
        <v>0.6138378023017141</v>
      </c>
      <c r="J259" s="94">
        <v>22748902</v>
      </c>
      <c r="K259" s="94">
        <v>37060119</v>
      </c>
      <c r="L259" s="92">
        <f t="shared" si="82"/>
        <v>0.6138378023017141</v>
      </c>
      <c r="M259" s="94">
        <v>22748902</v>
      </c>
      <c r="N259" s="94">
        <v>1938116</v>
      </c>
      <c r="O259" s="92">
        <f t="shared" si="83"/>
        <v>11.737636962906246</v>
      </c>
      <c r="P259" s="94">
        <v>2054544</v>
      </c>
      <c r="Q259" s="94">
        <v>2054544</v>
      </c>
      <c r="R259" s="92">
        <f t="shared" si="84"/>
        <v>1</v>
      </c>
      <c r="S259" s="95">
        <v>0</v>
      </c>
      <c r="T259" s="96">
        <v>2054544</v>
      </c>
      <c r="U259" s="92">
        <f t="shared" si="85"/>
        <v>0</v>
      </c>
      <c r="V259" s="95">
        <v>0</v>
      </c>
      <c r="W259" s="96">
        <v>18887967</v>
      </c>
      <c r="X259" s="92">
        <f t="shared" si="86"/>
        <v>0</v>
      </c>
      <c r="Y259" s="95">
        <v>0</v>
      </c>
      <c r="Z259" s="95">
        <v>2054544</v>
      </c>
      <c r="AA259" s="92">
        <f t="shared" si="87"/>
        <v>0</v>
      </c>
      <c r="AB259" s="94">
        <v>0</v>
      </c>
      <c r="AC259" s="95">
        <v>0</v>
      </c>
      <c r="AD259" s="92">
        <f t="shared" si="88"/>
        <v>0</v>
      </c>
      <c r="AE259" s="40">
        <v>2800000</v>
      </c>
      <c r="AF259" s="48">
        <v>37060119</v>
      </c>
      <c r="AG259" s="27">
        <f t="shared" si="89"/>
        <v>0.07555291444153214</v>
      </c>
    </row>
    <row r="260" spans="1:33" s="12" customFormat="1" ht="12.75" customHeight="1">
      <c r="A260" s="24"/>
      <c r="B260" s="25" t="s">
        <v>540</v>
      </c>
      <c r="C260" s="26" t="s">
        <v>541</v>
      </c>
      <c r="D260" s="39">
        <v>4477500</v>
      </c>
      <c r="E260" s="40">
        <v>159409500</v>
      </c>
      <c r="F260" s="92">
        <f t="shared" si="80"/>
        <v>0.02808803741307764</v>
      </c>
      <c r="G260" s="93">
        <v>57943500</v>
      </c>
      <c r="H260" s="94">
        <v>159407800</v>
      </c>
      <c r="I260" s="92">
        <f t="shared" si="81"/>
        <v>0.363492250692877</v>
      </c>
      <c r="J260" s="94">
        <v>57943500</v>
      </c>
      <c r="K260" s="94">
        <v>159407800</v>
      </c>
      <c r="L260" s="92">
        <f t="shared" si="82"/>
        <v>0.363492250692877</v>
      </c>
      <c r="M260" s="94">
        <v>57943500</v>
      </c>
      <c r="N260" s="94">
        <v>4477500</v>
      </c>
      <c r="O260" s="92">
        <f t="shared" si="83"/>
        <v>12.94103852596315</v>
      </c>
      <c r="P260" s="94">
        <v>150000</v>
      </c>
      <c r="Q260" s="94">
        <v>150000</v>
      </c>
      <c r="R260" s="92">
        <f t="shared" si="84"/>
        <v>1</v>
      </c>
      <c r="S260" s="95">
        <v>0</v>
      </c>
      <c r="T260" s="96">
        <v>150000</v>
      </c>
      <c r="U260" s="92">
        <f t="shared" si="85"/>
        <v>0</v>
      </c>
      <c r="V260" s="95">
        <v>0</v>
      </c>
      <c r="W260" s="96">
        <v>3616471</v>
      </c>
      <c r="X260" s="92">
        <f t="shared" si="86"/>
        <v>0</v>
      </c>
      <c r="Y260" s="95">
        <v>0</v>
      </c>
      <c r="Z260" s="95">
        <v>150000</v>
      </c>
      <c r="AA260" s="92">
        <f t="shared" si="87"/>
        <v>0</v>
      </c>
      <c r="AB260" s="94">
        <v>0</v>
      </c>
      <c r="AC260" s="95">
        <v>0</v>
      </c>
      <c r="AD260" s="92">
        <f t="shared" si="88"/>
        <v>0</v>
      </c>
      <c r="AE260" s="40">
        <v>4182000</v>
      </c>
      <c r="AF260" s="48">
        <v>159407800</v>
      </c>
      <c r="AG260" s="27">
        <f t="shared" si="89"/>
        <v>0.026234600816271225</v>
      </c>
    </row>
    <row r="261" spans="1:33" s="12" customFormat="1" ht="12.75" customHeight="1">
      <c r="A261" s="24"/>
      <c r="B261" s="25" t="s">
        <v>542</v>
      </c>
      <c r="C261" s="26" t="s">
        <v>543</v>
      </c>
      <c r="D261" s="39">
        <v>3995000</v>
      </c>
      <c r="E261" s="40">
        <v>96667000</v>
      </c>
      <c r="F261" s="92">
        <f t="shared" si="80"/>
        <v>0.04132744369847</v>
      </c>
      <c r="G261" s="93">
        <v>44565000</v>
      </c>
      <c r="H261" s="94">
        <v>92708000</v>
      </c>
      <c r="I261" s="92">
        <f t="shared" si="81"/>
        <v>0.48070285196531043</v>
      </c>
      <c r="J261" s="94">
        <v>44565000</v>
      </c>
      <c r="K261" s="94">
        <v>92708000</v>
      </c>
      <c r="L261" s="92">
        <f t="shared" si="82"/>
        <v>0.48070285196531043</v>
      </c>
      <c r="M261" s="94">
        <v>44565000</v>
      </c>
      <c r="N261" s="94">
        <v>3995000</v>
      </c>
      <c r="O261" s="92">
        <f t="shared" si="83"/>
        <v>11.155193992490613</v>
      </c>
      <c r="P261" s="94">
        <v>16239744</v>
      </c>
      <c r="Q261" s="94">
        <v>16239744</v>
      </c>
      <c r="R261" s="92">
        <f t="shared" si="84"/>
        <v>1</v>
      </c>
      <c r="S261" s="95">
        <v>0</v>
      </c>
      <c r="T261" s="96">
        <v>16239744</v>
      </c>
      <c r="U261" s="92">
        <f t="shared" si="85"/>
        <v>0</v>
      </c>
      <c r="V261" s="95">
        <v>0</v>
      </c>
      <c r="W261" s="96">
        <v>11070000</v>
      </c>
      <c r="X261" s="92">
        <f t="shared" si="86"/>
        <v>0</v>
      </c>
      <c r="Y261" s="95">
        <v>4817000</v>
      </c>
      <c r="Z261" s="95">
        <v>16239744</v>
      </c>
      <c r="AA261" s="92">
        <f t="shared" si="87"/>
        <v>0.29661797624396047</v>
      </c>
      <c r="AB261" s="94">
        <v>4418000</v>
      </c>
      <c r="AC261" s="95">
        <v>0</v>
      </c>
      <c r="AD261" s="92">
        <f t="shared" si="88"/>
        <v>0</v>
      </c>
      <c r="AE261" s="40">
        <v>1483000</v>
      </c>
      <c r="AF261" s="48">
        <v>92708000</v>
      </c>
      <c r="AG261" s="27">
        <f t="shared" si="89"/>
        <v>0.015996462009751047</v>
      </c>
    </row>
    <row r="262" spans="1:33" s="12" customFormat="1" ht="12.75" customHeight="1">
      <c r="A262" s="24"/>
      <c r="B262" s="25" t="s">
        <v>544</v>
      </c>
      <c r="C262" s="26" t="s">
        <v>545</v>
      </c>
      <c r="D262" s="39">
        <v>1400000</v>
      </c>
      <c r="E262" s="40">
        <v>44878246</v>
      </c>
      <c r="F262" s="92">
        <f t="shared" si="80"/>
        <v>0.03119551508318752</v>
      </c>
      <c r="G262" s="93">
        <v>26581132</v>
      </c>
      <c r="H262" s="94">
        <v>44878245</v>
      </c>
      <c r="I262" s="92">
        <f t="shared" si="81"/>
        <v>0.5922943733650904</v>
      </c>
      <c r="J262" s="94">
        <v>26581132</v>
      </c>
      <c r="K262" s="94">
        <v>44878245</v>
      </c>
      <c r="L262" s="92">
        <f t="shared" si="82"/>
        <v>0.5922943733650904</v>
      </c>
      <c r="M262" s="94">
        <v>26581132</v>
      </c>
      <c r="N262" s="94">
        <v>1400000</v>
      </c>
      <c r="O262" s="92">
        <f t="shared" si="83"/>
        <v>18.98652285714286</v>
      </c>
      <c r="P262" s="94">
        <v>0</v>
      </c>
      <c r="Q262" s="94">
        <v>19176754</v>
      </c>
      <c r="R262" s="92">
        <f t="shared" si="84"/>
        <v>0</v>
      </c>
      <c r="S262" s="95">
        <v>0</v>
      </c>
      <c r="T262" s="96">
        <v>19176754</v>
      </c>
      <c r="U262" s="92">
        <f t="shared" si="85"/>
        <v>0</v>
      </c>
      <c r="V262" s="95">
        <v>0</v>
      </c>
      <c r="W262" s="96">
        <v>0</v>
      </c>
      <c r="X262" s="92">
        <f t="shared" si="86"/>
        <v>0</v>
      </c>
      <c r="Y262" s="95">
        <v>6970650</v>
      </c>
      <c r="Z262" s="95">
        <v>19176754</v>
      </c>
      <c r="AA262" s="92">
        <f t="shared" si="87"/>
        <v>0.3634947812335706</v>
      </c>
      <c r="AB262" s="94">
        <v>0</v>
      </c>
      <c r="AC262" s="95">
        <v>0</v>
      </c>
      <c r="AD262" s="92">
        <f t="shared" si="88"/>
        <v>0</v>
      </c>
      <c r="AE262" s="40">
        <v>0</v>
      </c>
      <c r="AF262" s="48">
        <v>44878245</v>
      </c>
      <c r="AG262" s="27">
        <f t="shared" si="89"/>
        <v>0</v>
      </c>
    </row>
    <row r="263" spans="1:33" s="12" customFormat="1" ht="12.75" customHeight="1">
      <c r="A263" s="24"/>
      <c r="B263" s="25" t="s">
        <v>546</v>
      </c>
      <c r="C263" s="26" t="s">
        <v>547</v>
      </c>
      <c r="D263" s="39">
        <v>235561942</v>
      </c>
      <c r="E263" s="40">
        <v>454346851</v>
      </c>
      <c r="F263" s="92">
        <f t="shared" si="80"/>
        <v>0.5184628032119892</v>
      </c>
      <c r="G263" s="93">
        <v>133824080</v>
      </c>
      <c r="H263" s="94">
        <v>454346851</v>
      </c>
      <c r="I263" s="92">
        <f t="shared" si="81"/>
        <v>0.29454166944363835</v>
      </c>
      <c r="J263" s="94">
        <v>133824080</v>
      </c>
      <c r="K263" s="94">
        <v>454346851</v>
      </c>
      <c r="L263" s="92">
        <f t="shared" si="82"/>
        <v>0.29454166944363835</v>
      </c>
      <c r="M263" s="94">
        <v>133824080</v>
      </c>
      <c r="N263" s="94">
        <v>235561942</v>
      </c>
      <c r="O263" s="92">
        <f t="shared" si="83"/>
        <v>0.5681056917080434</v>
      </c>
      <c r="P263" s="94">
        <v>18439544</v>
      </c>
      <c r="Q263" s="94">
        <v>19611544</v>
      </c>
      <c r="R263" s="92">
        <f t="shared" si="84"/>
        <v>0.9402392794774344</v>
      </c>
      <c r="S263" s="95">
        <v>0</v>
      </c>
      <c r="T263" s="96">
        <v>19611544</v>
      </c>
      <c r="U263" s="92">
        <f t="shared" si="85"/>
        <v>0</v>
      </c>
      <c r="V263" s="95">
        <v>0</v>
      </c>
      <c r="W263" s="96">
        <v>188618</v>
      </c>
      <c r="X263" s="92">
        <f t="shared" si="86"/>
        <v>0</v>
      </c>
      <c r="Y263" s="95">
        <v>550000</v>
      </c>
      <c r="Z263" s="95">
        <v>19411544</v>
      </c>
      <c r="AA263" s="92">
        <f t="shared" si="87"/>
        <v>0.02833365547841017</v>
      </c>
      <c r="AB263" s="94">
        <v>525</v>
      </c>
      <c r="AC263" s="95">
        <v>160000</v>
      </c>
      <c r="AD263" s="92">
        <f t="shared" si="88"/>
        <v>0.00328125</v>
      </c>
      <c r="AE263" s="40">
        <v>7300</v>
      </c>
      <c r="AF263" s="48">
        <v>454346851</v>
      </c>
      <c r="AG263" s="27">
        <f t="shared" si="89"/>
        <v>1.6067020127756975E-05</v>
      </c>
    </row>
    <row r="264" spans="1:33" s="12" customFormat="1" ht="12.75" customHeight="1">
      <c r="A264" s="24"/>
      <c r="B264" s="25" t="s">
        <v>548</v>
      </c>
      <c r="C264" s="26" t="s">
        <v>549</v>
      </c>
      <c r="D264" s="39">
        <v>23918483</v>
      </c>
      <c r="E264" s="40">
        <v>230054900</v>
      </c>
      <c r="F264" s="92">
        <f t="shared" si="80"/>
        <v>0.10396858749802765</v>
      </c>
      <c r="G264" s="93">
        <v>57662400</v>
      </c>
      <c r="H264" s="94">
        <v>223764750</v>
      </c>
      <c r="I264" s="92">
        <f t="shared" si="81"/>
        <v>0.25769206275787404</v>
      </c>
      <c r="J264" s="94">
        <v>57662400</v>
      </c>
      <c r="K264" s="94">
        <v>223764750</v>
      </c>
      <c r="L264" s="92">
        <f t="shared" si="82"/>
        <v>0.25769206275787404</v>
      </c>
      <c r="M264" s="94">
        <v>57662400</v>
      </c>
      <c r="N264" s="94">
        <v>23918483</v>
      </c>
      <c r="O264" s="92">
        <f t="shared" si="83"/>
        <v>2.4107883430567063</v>
      </c>
      <c r="P264" s="94">
        <v>6290000</v>
      </c>
      <c r="Q264" s="94">
        <v>6290000</v>
      </c>
      <c r="R264" s="92">
        <f t="shared" si="84"/>
        <v>1</v>
      </c>
      <c r="S264" s="95">
        <v>0</v>
      </c>
      <c r="T264" s="96">
        <v>6290000</v>
      </c>
      <c r="U264" s="92">
        <f t="shared" si="85"/>
        <v>0</v>
      </c>
      <c r="V264" s="95">
        <v>0</v>
      </c>
      <c r="W264" s="96">
        <v>20307358</v>
      </c>
      <c r="X264" s="92">
        <f t="shared" si="86"/>
        <v>0</v>
      </c>
      <c r="Y264" s="95">
        <v>0</v>
      </c>
      <c r="Z264" s="95">
        <v>6290000</v>
      </c>
      <c r="AA264" s="92">
        <f t="shared" si="87"/>
        <v>0</v>
      </c>
      <c r="AB264" s="94">
        <v>0</v>
      </c>
      <c r="AC264" s="95">
        <v>0</v>
      </c>
      <c r="AD264" s="92">
        <f t="shared" si="88"/>
        <v>0</v>
      </c>
      <c r="AE264" s="40">
        <v>0</v>
      </c>
      <c r="AF264" s="48">
        <v>223764750</v>
      </c>
      <c r="AG264" s="27">
        <f t="shared" si="89"/>
        <v>0</v>
      </c>
    </row>
    <row r="265" spans="1:33" s="12" customFormat="1" ht="12.75" customHeight="1">
      <c r="A265" s="24"/>
      <c r="B265" s="25" t="s">
        <v>550</v>
      </c>
      <c r="C265" s="26" t="s">
        <v>551</v>
      </c>
      <c r="D265" s="39">
        <v>372802357</v>
      </c>
      <c r="E265" s="40">
        <v>633356041</v>
      </c>
      <c r="F265" s="92">
        <f t="shared" si="80"/>
        <v>0.5886141962290055</v>
      </c>
      <c r="G265" s="93">
        <v>219856639</v>
      </c>
      <c r="H265" s="94">
        <v>632920055</v>
      </c>
      <c r="I265" s="92">
        <f t="shared" si="81"/>
        <v>0.3473687352188579</v>
      </c>
      <c r="J265" s="94">
        <v>219856639</v>
      </c>
      <c r="K265" s="94">
        <v>602920055</v>
      </c>
      <c r="L265" s="92">
        <f t="shared" si="82"/>
        <v>0.36465305338035237</v>
      </c>
      <c r="M265" s="94">
        <v>219856639</v>
      </c>
      <c r="N265" s="94">
        <v>372802357</v>
      </c>
      <c r="O265" s="92">
        <f t="shared" si="83"/>
        <v>0.5897404747363225</v>
      </c>
      <c r="P265" s="94">
        <v>166579440</v>
      </c>
      <c r="Q265" s="94">
        <v>399513800</v>
      </c>
      <c r="R265" s="92">
        <f t="shared" si="84"/>
        <v>0.41695540930000413</v>
      </c>
      <c r="S265" s="95">
        <v>95551540</v>
      </c>
      <c r="T265" s="96">
        <v>399513800</v>
      </c>
      <c r="U265" s="92">
        <f t="shared" si="85"/>
        <v>0.2391695606009104</v>
      </c>
      <c r="V265" s="95">
        <v>95551540</v>
      </c>
      <c r="W265" s="96">
        <v>0</v>
      </c>
      <c r="X265" s="92">
        <f t="shared" si="86"/>
        <v>0</v>
      </c>
      <c r="Y265" s="95">
        <v>339599818</v>
      </c>
      <c r="Z265" s="95">
        <v>399513800</v>
      </c>
      <c r="AA265" s="92">
        <f t="shared" si="87"/>
        <v>0.8500327598195607</v>
      </c>
      <c r="AB265" s="94">
        <v>61910000</v>
      </c>
      <c r="AC265" s="95">
        <v>348386248</v>
      </c>
      <c r="AD265" s="92">
        <f t="shared" si="88"/>
        <v>0.1777050625718154</v>
      </c>
      <c r="AE265" s="40">
        <v>212481150</v>
      </c>
      <c r="AF265" s="48">
        <v>632920055</v>
      </c>
      <c r="AG265" s="27">
        <f t="shared" si="89"/>
        <v>0.335715622093852</v>
      </c>
    </row>
    <row r="266" spans="1:33" s="12" customFormat="1" ht="12.75" customHeight="1">
      <c r="A266" s="24"/>
      <c r="B266" s="25" t="s">
        <v>552</v>
      </c>
      <c r="C266" s="26" t="s">
        <v>553</v>
      </c>
      <c r="D266" s="39">
        <v>76027329</v>
      </c>
      <c r="E266" s="40">
        <v>426013787</v>
      </c>
      <c r="F266" s="92">
        <f t="shared" si="80"/>
        <v>0.1784621327290518</v>
      </c>
      <c r="G266" s="93">
        <v>107053136</v>
      </c>
      <c r="H266" s="94">
        <v>345893697</v>
      </c>
      <c r="I266" s="92">
        <f t="shared" si="81"/>
        <v>0.3094972152672675</v>
      </c>
      <c r="J266" s="94">
        <v>107053136</v>
      </c>
      <c r="K266" s="94">
        <v>313508095</v>
      </c>
      <c r="L266" s="92">
        <f t="shared" si="82"/>
        <v>0.34146849063020207</v>
      </c>
      <c r="M266" s="94">
        <v>107053136</v>
      </c>
      <c r="N266" s="94">
        <v>76027329</v>
      </c>
      <c r="O266" s="92">
        <f t="shared" si="83"/>
        <v>1.4080875575676215</v>
      </c>
      <c r="P266" s="94">
        <v>0</v>
      </c>
      <c r="Q266" s="94">
        <v>96054989</v>
      </c>
      <c r="R266" s="92">
        <f t="shared" si="84"/>
        <v>0</v>
      </c>
      <c r="S266" s="95">
        <v>0</v>
      </c>
      <c r="T266" s="96">
        <v>96054989</v>
      </c>
      <c r="U266" s="92">
        <f t="shared" si="85"/>
        <v>0</v>
      </c>
      <c r="V266" s="95">
        <v>0</v>
      </c>
      <c r="W266" s="96">
        <v>96054989</v>
      </c>
      <c r="X266" s="92">
        <f t="shared" si="86"/>
        <v>0</v>
      </c>
      <c r="Y266" s="95">
        <v>58489989</v>
      </c>
      <c r="Z266" s="95">
        <v>96054989</v>
      </c>
      <c r="AA266" s="92">
        <f t="shared" si="87"/>
        <v>0.6089219270016262</v>
      </c>
      <c r="AB266" s="94">
        <v>0</v>
      </c>
      <c r="AC266" s="95">
        <v>60701769</v>
      </c>
      <c r="AD266" s="92">
        <f t="shared" si="88"/>
        <v>0</v>
      </c>
      <c r="AE266" s="40">
        <v>0</v>
      </c>
      <c r="AF266" s="48">
        <v>345893697</v>
      </c>
      <c r="AG266" s="27">
        <f t="shared" si="89"/>
        <v>0</v>
      </c>
    </row>
    <row r="267" spans="1:33" s="12" customFormat="1" ht="12.75" customHeight="1">
      <c r="A267" s="24"/>
      <c r="B267" s="25" t="s">
        <v>554</v>
      </c>
      <c r="C267" s="26" t="s">
        <v>555</v>
      </c>
      <c r="D267" s="39">
        <v>255103588</v>
      </c>
      <c r="E267" s="40">
        <v>471810322</v>
      </c>
      <c r="F267" s="92">
        <f t="shared" si="80"/>
        <v>0.5406909855609305</v>
      </c>
      <c r="G267" s="93">
        <v>97822054</v>
      </c>
      <c r="H267" s="94">
        <v>471810322</v>
      </c>
      <c r="I267" s="92">
        <f t="shared" si="81"/>
        <v>0.20733343345548935</v>
      </c>
      <c r="J267" s="94">
        <v>97822054</v>
      </c>
      <c r="K267" s="94">
        <v>458510322</v>
      </c>
      <c r="L267" s="92">
        <f t="shared" si="82"/>
        <v>0.21334755033061176</v>
      </c>
      <c r="M267" s="94">
        <v>97822054</v>
      </c>
      <c r="N267" s="94">
        <v>255103588</v>
      </c>
      <c r="O267" s="92">
        <f t="shared" si="83"/>
        <v>0.38346012600967416</v>
      </c>
      <c r="P267" s="94">
        <v>1948000</v>
      </c>
      <c r="Q267" s="94">
        <v>148976266</v>
      </c>
      <c r="R267" s="92">
        <f t="shared" si="84"/>
        <v>0.013075908346367064</v>
      </c>
      <c r="S267" s="95">
        <v>0</v>
      </c>
      <c r="T267" s="96">
        <v>148976266</v>
      </c>
      <c r="U267" s="92">
        <f t="shared" si="85"/>
        <v>0</v>
      </c>
      <c r="V267" s="95">
        <v>0</v>
      </c>
      <c r="W267" s="96">
        <v>965429</v>
      </c>
      <c r="X267" s="92">
        <f t="shared" si="86"/>
        <v>0</v>
      </c>
      <c r="Y267" s="95">
        <v>148950266</v>
      </c>
      <c r="Z267" s="95">
        <v>148976266</v>
      </c>
      <c r="AA267" s="92">
        <f t="shared" si="87"/>
        <v>0.999825475555952</v>
      </c>
      <c r="AB267" s="94">
        <v>121828</v>
      </c>
      <c r="AC267" s="95">
        <v>61857001</v>
      </c>
      <c r="AD267" s="92">
        <f t="shared" si="88"/>
        <v>0.0019695102903550077</v>
      </c>
      <c r="AE267" s="40">
        <v>392011</v>
      </c>
      <c r="AF267" s="48">
        <v>471810322</v>
      </c>
      <c r="AG267" s="27">
        <f t="shared" si="89"/>
        <v>0.0008308656714805828</v>
      </c>
    </row>
    <row r="268" spans="1:33" s="12" customFormat="1" ht="12.75" customHeight="1">
      <c r="A268" s="24"/>
      <c r="B268" s="25" t="s">
        <v>556</v>
      </c>
      <c r="C268" s="26" t="s">
        <v>557</v>
      </c>
      <c r="D268" s="39">
        <v>47440000</v>
      </c>
      <c r="E268" s="40">
        <v>139501000</v>
      </c>
      <c r="F268" s="92">
        <f t="shared" si="80"/>
        <v>0.340069246815435</v>
      </c>
      <c r="G268" s="93">
        <v>35973000</v>
      </c>
      <c r="H268" s="94">
        <v>146866000</v>
      </c>
      <c r="I268" s="92">
        <f t="shared" si="81"/>
        <v>0.24493756213146678</v>
      </c>
      <c r="J268" s="94">
        <v>35973000</v>
      </c>
      <c r="K268" s="94">
        <v>146866000</v>
      </c>
      <c r="L268" s="92">
        <f t="shared" si="82"/>
        <v>0.24493756213146678</v>
      </c>
      <c r="M268" s="94">
        <v>35973000</v>
      </c>
      <c r="N268" s="94">
        <v>47440000</v>
      </c>
      <c r="O268" s="92">
        <f t="shared" si="83"/>
        <v>0.7582841483979764</v>
      </c>
      <c r="P268" s="94">
        <v>32683000</v>
      </c>
      <c r="Q268" s="94">
        <v>187077000</v>
      </c>
      <c r="R268" s="92">
        <f t="shared" si="84"/>
        <v>0.17470346434890446</v>
      </c>
      <c r="S268" s="95">
        <v>0</v>
      </c>
      <c r="T268" s="96">
        <v>187077000</v>
      </c>
      <c r="U268" s="92">
        <f t="shared" si="85"/>
        <v>0</v>
      </c>
      <c r="V268" s="95">
        <v>0</v>
      </c>
      <c r="W268" s="96">
        <v>18367034</v>
      </c>
      <c r="X268" s="92">
        <f t="shared" si="86"/>
        <v>0</v>
      </c>
      <c r="Y268" s="95">
        <v>185127000</v>
      </c>
      <c r="Z268" s="95">
        <v>187077000</v>
      </c>
      <c r="AA268" s="92">
        <f t="shared" si="87"/>
        <v>0.9895764845491428</v>
      </c>
      <c r="AB268" s="94">
        <v>0</v>
      </c>
      <c r="AC268" s="95">
        <v>19000000</v>
      </c>
      <c r="AD268" s="92">
        <f t="shared" si="88"/>
        <v>0</v>
      </c>
      <c r="AE268" s="40">
        <v>50260721</v>
      </c>
      <c r="AF268" s="48">
        <v>146866000</v>
      </c>
      <c r="AG268" s="27">
        <f t="shared" si="89"/>
        <v>0.34222162379311755</v>
      </c>
    </row>
    <row r="269" spans="1:33" s="12" customFormat="1" ht="12.75" customHeight="1">
      <c r="A269" s="24"/>
      <c r="B269" s="25" t="s">
        <v>558</v>
      </c>
      <c r="C269" s="26" t="s">
        <v>559</v>
      </c>
      <c r="D269" s="39">
        <v>48885856</v>
      </c>
      <c r="E269" s="40">
        <v>131140856</v>
      </c>
      <c r="F269" s="92">
        <f t="shared" si="80"/>
        <v>0.3727736533914343</v>
      </c>
      <c r="G269" s="93">
        <v>37906642</v>
      </c>
      <c r="H269" s="94">
        <v>131140855</v>
      </c>
      <c r="I269" s="92">
        <f t="shared" si="81"/>
        <v>0.2890528813465491</v>
      </c>
      <c r="J269" s="94">
        <v>37906642</v>
      </c>
      <c r="K269" s="94">
        <v>131140855</v>
      </c>
      <c r="L269" s="92">
        <f t="shared" si="82"/>
        <v>0.2890528813465491</v>
      </c>
      <c r="M269" s="94">
        <v>37906642</v>
      </c>
      <c r="N269" s="94">
        <v>48885856</v>
      </c>
      <c r="O269" s="92">
        <f t="shared" si="83"/>
        <v>0.7754112355115558</v>
      </c>
      <c r="P269" s="94">
        <v>26428100</v>
      </c>
      <c r="Q269" s="94">
        <v>62373100</v>
      </c>
      <c r="R269" s="92">
        <f t="shared" si="84"/>
        <v>0.423709900582142</v>
      </c>
      <c r="S269" s="95">
        <v>0</v>
      </c>
      <c r="T269" s="96">
        <v>62373100</v>
      </c>
      <c r="U269" s="92">
        <f t="shared" si="85"/>
        <v>0</v>
      </c>
      <c r="V269" s="95">
        <v>0</v>
      </c>
      <c r="W269" s="96">
        <v>137087000</v>
      </c>
      <c r="X269" s="92">
        <f t="shared" si="86"/>
        <v>0</v>
      </c>
      <c r="Y269" s="95">
        <v>47565000</v>
      </c>
      <c r="Z269" s="95">
        <v>62373100</v>
      </c>
      <c r="AA269" s="92">
        <f t="shared" si="87"/>
        <v>0.7625883594049357</v>
      </c>
      <c r="AB269" s="94">
        <v>0</v>
      </c>
      <c r="AC269" s="95">
        <v>7457494</v>
      </c>
      <c r="AD269" s="92">
        <f t="shared" si="88"/>
        <v>0</v>
      </c>
      <c r="AE269" s="40">
        <v>15700000</v>
      </c>
      <c r="AF269" s="48">
        <v>131140855</v>
      </c>
      <c r="AG269" s="27">
        <f t="shared" si="89"/>
        <v>0.11971860332922185</v>
      </c>
    </row>
    <row r="270" spans="1:33" s="12" customFormat="1" ht="12.75" customHeight="1">
      <c r="A270" s="24"/>
      <c r="B270" s="25" t="s">
        <v>560</v>
      </c>
      <c r="C270" s="26" t="s">
        <v>561</v>
      </c>
      <c r="D270" s="39">
        <v>302619682</v>
      </c>
      <c r="E270" s="40">
        <v>532862682</v>
      </c>
      <c r="F270" s="92">
        <f t="shared" si="80"/>
        <v>0.5679130707073985</v>
      </c>
      <c r="G270" s="93">
        <v>74004413</v>
      </c>
      <c r="H270" s="94">
        <v>305807280</v>
      </c>
      <c r="I270" s="92">
        <f t="shared" si="81"/>
        <v>0.2419968975231721</v>
      </c>
      <c r="J270" s="94">
        <v>74004413</v>
      </c>
      <c r="K270" s="94">
        <v>263894524</v>
      </c>
      <c r="L270" s="92">
        <f t="shared" si="82"/>
        <v>0.28043178720904416</v>
      </c>
      <c r="M270" s="94">
        <v>74004413</v>
      </c>
      <c r="N270" s="94">
        <v>302619682</v>
      </c>
      <c r="O270" s="92">
        <f t="shared" si="83"/>
        <v>0.24454593472211764</v>
      </c>
      <c r="P270" s="94">
        <v>4073000</v>
      </c>
      <c r="Q270" s="94">
        <v>223812000</v>
      </c>
      <c r="R270" s="92">
        <f t="shared" si="84"/>
        <v>0.018198309295301415</v>
      </c>
      <c r="S270" s="95">
        <v>0</v>
      </c>
      <c r="T270" s="96">
        <v>223812000</v>
      </c>
      <c r="U270" s="92">
        <f t="shared" si="85"/>
        <v>0</v>
      </c>
      <c r="V270" s="95">
        <v>0</v>
      </c>
      <c r="W270" s="96">
        <v>1680488000</v>
      </c>
      <c r="X270" s="92">
        <f t="shared" si="86"/>
        <v>0</v>
      </c>
      <c r="Y270" s="95">
        <v>219739000</v>
      </c>
      <c r="Z270" s="95">
        <v>223812000</v>
      </c>
      <c r="AA270" s="92">
        <f t="shared" si="87"/>
        <v>0.9818016907046986</v>
      </c>
      <c r="AB270" s="94">
        <v>2980000</v>
      </c>
      <c r="AC270" s="95">
        <v>19868756</v>
      </c>
      <c r="AD270" s="92">
        <f t="shared" si="88"/>
        <v>0.14998422649107976</v>
      </c>
      <c r="AE270" s="40">
        <v>0</v>
      </c>
      <c r="AF270" s="48">
        <v>305807280</v>
      </c>
      <c r="AG270" s="27">
        <f t="shared" si="89"/>
        <v>0</v>
      </c>
    </row>
    <row r="271" spans="1:33" s="12" customFormat="1" ht="12.75" customHeight="1">
      <c r="A271" s="24"/>
      <c r="B271" s="25" t="s">
        <v>562</v>
      </c>
      <c r="C271" s="26" t="s">
        <v>563</v>
      </c>
      <c r="D271" s="39">
        <v>33733366</v>
      </c>
      <c r="E271" s="40">
        <v>173659625</v>
      </c>
      <c r="F271" s="92">
        <f t="shared" si="80"/>
        <v>0.19424990696599742</v>
      </c>
      <c r="G271" s="93">
        <v>69414462</v>
      </c>
      <c r="H271" s="94">
        <v>173659626</v>
      </c>
      <c r="I271" s="92">
        <f t="shared" si="81"/>
        <v>0.3997156022897343</v>
      </c>
      <c r="J271" s="94">
        <v>69414462</v>
      </c>
      <c r="K271" s="94">
        <v>168617136</v>
      </c>
      <c r="L271" s="92">
        <f t="shared" si="82"/>
        <v>0.41166908445177247</v>
      </c>
      <c r="M271" s="94">
        <v>69414462</v>
      </c>
      <c r="N271" s="94">
        <v>33733366</v>
      </c>
      <c r="O271" s="92">
        <f t="shared" si="83"/>
        <v>2.057738975707316</v>
      </c>
      <c r="P271" s="94">
        <v>0</v>
      </c>
      <c r="Q271" s="94">
        <v>0</v>
      </c>
      <c r="R271" s="92">
        <f t="shared" si="84"/>
        <v>0</v>
      </c>
      <c r="S271" s="95">
        <v>0</v>
      </c>
      <c r="T271" s="96">
        <v>0</v>
      </c>
      <c r="U271" s="92">
        <f t="shared" si="85"/>
        <v>0</v>
      </c>
      <c r="V271" s="95">
        <v>0</v>
      </c>
      <c r="W271" s="96">
        <v>1100000000</v>
      </c>
      <c r="X271" s="92">
        <f t="shared" si="86"/>
        <v>0</v>
      </c>
      <c r="Y271" s="95">
        <v>188776000</v>
      </c>
      <c r="Z271" s="95">
        <v>188847500</v>
      </c>
      <c r="AA271" s="92">
        <f t="shared" si="87"/>
        <v>0.9996213876275831</v>
      </c>
      <c r="AB271" s="94">
        <v>15172000</v>
      </c>
      <c r="AC271" s="95">
        <v>32402728</v>
      </c>
      <c r="AD271" s="92">
        <f t="shared" si="88"/>
        <v>0.4682321809447649</v>
      </c>
      <c r="AE271" s="40">
        <v>20000000</v>
      </c>
      <c r="AF271" s="48">
        <v>173659626</v>
      </c>
      <c r="AG271" s="27">
        <f t="shared" si="89"/>
        <v>0.11516781684189507</v>
      </c>
    </row>
    <row r="272" spans="1:33" s="12" customFormat="1" ht="12.75" customHeight="1">
      <c r="A272" s="24"/>
      <c r="B272" s="25" t="s">
        <v>564</v>
      </c>
      <c r="C272" s="26" t="s">
        <v>565</v>
      </c>
      <c r="D272" s="39">
        <v>201566907</v>
      </c>
      <c r="E272" s="40">
        <v>502068809</v>
      </c>
      <c r="F272" s="92">
        <f t="shared" si="80"/>
        <v>0.4014726734398671</v>
      </c>
      <c r="G272" s="93">
        <v>107328846</v>
      </c>
      <c r="H272" s="94">
        <v>353423030</v>
      </c>
      <c r="I272" s="92">
        <f t="shared" si="81"/>
        <v>0.303683792196564</v>
      </c>
      <c r="J272" s="94">
        <v>107328846</v>
      </c>
      <c r="K272" s="94">
        <v>336234210</v>
      </c>
      <c r="L272" s="92">
        <f t="shared" si="82"/>
        <v>0.3192085838023442</v>
      </c>
      <c r="M272" s="94">
        <v>107328846</v>
      </c>
      <c r="N272" s="94">
        <v>201566907</v>
      </c>
      <c r="O272" s="92">
        <f t="shared" si="83"/>
        <v>0.5324725551302923</v>
      </c>
      <c r="P272" s="94">
        <v>22890000</v>
      </c>
      <c r="Q272" s="94">
        <v>148646279</v>
      </c>
      <c r="R272" s="92">
        <f t="shared" si="84"/>
        <v>0.1539897275195163</v>
      </c>
      <c r="S272" s="95">
        <v>0</v>
      </c>
      <c r="T272" s="96">
        <v>148646279</v>
      </c>
      <c r="U272" s="92">
        <f t="shared" si="85"/>
        <v>0</v>
      </c>
      <c r="V272" s="95">
        <v>0</v>
      </c>
      <c r="W272" s="96">
        <v>640998000</v>
      </c>
      <c r="X272" s="92">
        <f t="shared" si="86"/>
        <v>0</v>
      </c>
      <c r="Y272" s="95">
        <v>147472279</v>
      </c>
      <c r="Z272" s="95">
        <v>148646279</v>
      </c>
      <c r="AA272" s="92">
        <f t="shared" si="87"/>
        <v>0.9921020559149012</v>
      </c>
      <c r="AB272" s="94">
        <v>11147000</v>
      </c>
      <c r="AC272" s="95">
        <v>30449955</v>
      </c>
      <c r="AD272" s="92">
        <f t="shared" si="88"/>
        <v>0.36607607466086567</v>
      </c>
      <c r="AE272" s="40">
        <v>33910000</v>
      </c>
      <c r="AF272" s="48">
        <v>353423030</v>
      </c>
      <c r="AG272" s="27">
        <f t="shared" si="89"/>
        <v>0.0959473410660307</v>
      </c>
    </row>
    <row r="273" spans="1:33" s="12" customFormat="1" ht="12.75" customHeight="1">
      <c r="A273" s="24"/>
      <c r="B273" s="25" t="s">
        <v>566</v>
      </c>
      <c r="C273" s="26" t="s">
        <v>567</v>
      </c>
      <c r="D273" s="39">
        <v>139806161</v>
      </c>
      <c r="E273" s="40">
        <v>321236117</v>
      </c>
      <c r="F273" s="92">
        <f t="shared" si="80"/>
        <v>0.4352130834653315</v>
      </c>
      <c r="G273" s="93">
        <v>91363405</v>
      </c>
      <c r="H273" s="94">
        <v>320543433</v>
      </c>
      <c r="I273" s="92">
        <f t="shared" si="81"/>
        <v>0.28502660043576683</v>
      </c>
      <c r="J273" s="94">
        <v>91363405</v>
      </c>
      <c r="K273" s="94">
        <v>271699171</v>
      </c>
      <c r="L273" s="92">
        <f t="shared" si="82"/>
        <v>0.3362667786719158</v>
      </c>
      <c r="M273" s="94">
        <v>91363405</v>
      </c>
      <c r="N273" s="94">
        <v>139806161</v>
      </c>
      <c r="O273" s="92">
        <f t="shared" si="83"/>
        <v>0.653500563540973</v>
      </c>
      <c r="P273" s="94">
        <v>10369600</v>
      </c>
      <c r="Q273" s="94">
        <v>258946200</v>
      </c>
      <c r="R273" s="92">
        <f t="shared" si="84"/>
        <v>0.04004538394461861</v>
      </c>
      <c r="S273" s="95">
        <v>0</v>
      </c>
      <c r="T273" s="96">
        <v>258946200</v>
      </c>
      <c r="U273" s="92">
        <f t="shared" si="85"/>
        <v>0</v>
      </c>
      <c r="V273" s="95">
        <v>0</v>
      </c>
      <c r="W273" s="96">
        <v>0</v>
      </c>
      <c r="X273" s="92">
        <f t="shared" si="86"/>
        <v>0</v>
      </c>
      <c r="Y273" s="95">
        <v>249276600</v>
      </c>
      <c r="Z273" s="95">
        <v>258946200</v>
      </c>
      <c r="AA273" s="92">
        <f t="shared" si="87"/>
        <v>0.9626578802855574</v>
      </c>
      <c r="AB273" s="94">
        <v>183000</v>
      </c>
      <c r="AC273" s="95">
        <v>103515992</v>
      </c>
      <c r="AD273" s="92">
        <f t="shared" si="88"/>
        <v>0.0017678427889673317</v>
      </c>
      <c r="AE273" s="40">
        <v>180744</v>
      </c>
      <c r="AF273" s="48">
        <v>320543433</v>
      </c>
      <c r="AG273" s="27">
        <f t="shared" si="89"/>
        <v>0.0005638674244809751</v>
      </c>
    </row>
    <row r="274" spans="1:33" s="12" customFormat="1" ht="12.75" customHeight="1">
      <c r="A274" s="24"/>
      <c r="B274" s="25" t="s">
        <v>568</v>
      </c>
      <c r="C274" s="26" t="s">
        <v>569</v>
      </c>
      <c r="D274" s="39">
        <v>29258507</v>
      </c>
      <c r="E274" s="40">
        <v>109427372</v>
      </c>
      <c r="F274" s="92">
        <f t="shared" si="80"/>
        <v>0.2673783210292211</v>
      </c>
      <c r="G274" s="93">
        <v>42195908</v>
      </c>
      <c r="H274" s="94">
        <v>109406509</v>
      </c>
      <c r="I274" s="92">
        <f t="shared" si="81"/>
        <v>0.38568005126641963</v>
      </c>
      <c r="J274" s="94">
        <v>42195908</v>
      </c>
      <c r="K274" s="94">
        <v>109406509</v>
      </c>
      <c r="L274" s="92">
        <f t="shared" si="82"/>
        <v>0.38568005126641963</v>
      </c>
      <c r="M274" s="94">
        <v>42195908</v>
      </c>
      <c r="N274" s="94">
        <v>29258507</v>
      </c>
      <c r="O274" s="92">
        <f t="shared" si="83"/>
        <v>1.4421757063680658</v>
      </c>
      <c r="P274" s="94">
        <v>13662000</v>
      </c>
      <c r="Q274" s="94">
        <v>13662000</v>
      </c>
      <c r="R274" s="92">
        <f t="shared" si="84"/>
        <v>1</v>
      </c>
      <c r="S274" s="95">
        <v>12300000</v>
      </c>
      <c r="T274" s="96">
        <v>13662000</v>
      </c>
      <c r="U274" s="92">
        <f t="shared" si="85"/>
        <v>0.9003074220465525</v>
      </c>
      <c r="V274" s="95">
        <v>12300000</v>
      </c>
      <c r="W274" s="96">
        <v>49724000</v>
      </c>
      <c r="X274" s="92">
        <f t="shared" si="86"/>
        <v>0.24736545732443085</v>
      </c>
      <c r="Y274" s="95">
        <v>10040000</v>
      </c>
      <c r="Z274" s="95">
        <v>13662000</v>
      </c>
      <c r="AA274" s="92">
        <f t="shared" si="87"/>
        <v>0.7348850827111697</v>
      </c>
      <c r="AB274" s="94">
        <v>130000</v>
      </c>
      <c r="AC274" s="95">
        <v>4609669</v>
      </c>
      <c r="AD274" s="92">
        <f t="shared" si="88"/>
        <v>0.028201591046992745</v>
      </c>
      <c r="AE274" s="40">
        <v>3625000</v>
      </c>
      <c r="AF274" s="48">
        <v>109406509</v>
      </c>
      <c r="AG274" s="27">
        <f t="shared" si="89"/>
        <v>0.03313331202259639</v>
      </c>
    </row>
    <row r="275" spans="1:33" s="12" customFormat="1" ht="12.75" customHeight="1">
      <c r="A275" s="24"/>
      <c r="B275" s="25" t="s">
        <v>570</v>
      </c>
      <c r="C275" s="26" t="s">
        <v>571</v>
      </c>
      <c r="D275" s="39">
        <v>42561981</v>
      </c>
      <c r="E275" s="40">
        <v>286709936</v>
      </c>
      <c r="F275" s="92">
        <f t="shared" si="80"/>
        <v>0.1484496198276156</v>
      </c>
      <c r="G275" s="93">
        <v>57758360</v>
      </c>
      <c r="H275" s="94">
        <v>234298565</v>
      </c>
      <c r="I275" s="92">
        <f t="shared" si="81"/>
        <v>0.24651606380943905</v>
      </c>
      <c r="J275" s="94">
        <v>57758360</v>
      </c>
      <c r="K275" s="94">
        <v>234298565</v>
      </c>
      <c r="L275" s="92">
        <f t="shared" si="82"/>
        <v>0.24651606380943905</v>
      </c>
      <c r="M275" s="94">
        <v>57758360</v>
      </c>
      <c r="N275" s="94">
        <v>42561981</v>
      </c>
      <c r="O275" s="92">
        <f t="shared" si="83"/>
        <v>1.3570411583990887</v>
      </c>
      <c r="P275" s="94">
        <v>87000000</v>
      </c>
      <c r="Q275" s="94">
        <v>87000000</v>
      </c>
      <c r="R275" s="92">
        <f t="shared" si="84"/>
        <v>1</v>
      </c>
      <c r="S275" s="95">
        <v>0</v>
      </c>
      <c r="T275" s="96">
        <v>87000000</v>
      </c>
      <c r="U275" s="92">
        <f t="shared" si="85"/>
        <v>0</v>
      </c>
      <c r="V275" s="95">
        <v>0</v>
      </c>
      <c r="W275" s="96">
        <v>272156000</v>
      </c>
      <c r="X275" s="92">
        <f t="shared" si="86"/>
        <v>0</v>
      </c>
      <c r="Y275" s="95">
        <v>0</v>
      </c>
      <c r="Z275" s="95">
        <v>87000000</v>
      </c>
      <c r="AA275" s="92">
        <f t="shared" si="87"/>
        <v>0</v>
      </c>
      <c r="AB275" s="94">
        <v>0</v>
      </c>
      <c r="AC275" s="95">
        <v>0</v>
      </c>
      <c r="AD275" s="92">
        <f t="shared" si="88"/>
        <v>0</v>
      </c>
      <c r="AE275" s="40">
        <v>70000000</v>
      </c>
      <c r="AF275" s="48">
        <v>234298565</v>
      </c>
      <c r="AG275" s="27">
        <f t="shared" si="89"/>
        <v>0.29876410041179724</v>
      </c>
    </row>
    <row r="276" spans="1:33" s="12" customFormat="1" ht="12.75" customHeight="1">
      <c r="A276" s="24"/>
      <c r="B276" s="25" t="s">
        <v>572</v>
      </c>
      <c r="C276" s="26" t="s">
        <v>573</v>
      </c>
      <c r="D276" s="39">
        <v>22258000</v>
      </c>
      <c r="E276" s="40">
        <v>305420000</v>
      </c>
      <c r="F276" s="92">
        <f t="shared" si="80"/>
        <v>0.07287669438805579</v>
      </c>
      <c r="G276" s="93">
        <v>63599194</v>
      </c>
      <c r="H276" s="94">
        <v>637077576</v>
      </c>
      <c r="I276" s="92">
        <f t="shared" si="81"/>
        <v>0.09982959123960752</v>
      </c>
      <c r="J276" s="94">
        <v>63599194</v>
      </c>
      <c r="K276" s="94">
        <v>637077576</v>
      </c>
      <c r="L276" s="92">
        <f t="shared" si="82"/>
        <v>0.09982959123960752</v>
      </c>
      <c r="M276" s="94">
        <v>63599194</v>
      </c>
      <c r="N276" s="94">
        <v>22258000</v>
      </c>
      <c r="O276" s="92">
        <f t="shared" si="83"/>
        <v>2.857363374966304</v>
      </c>
      <c r="P276" s="94">
        <v>20128000</v>
      </c>
      <c r="Q276" s="94">
        <v>20128000</v>
      </c>
      <c r="R276" s="92">
        <f t="shared" si="84"/>
        <v>1</v>
      </c>
      <c r="S276" s="95">
        <v>0</v>
      </c>
      <c r="T276" s="96">
        <v>20128000</v>
      </c>
      <c r="U276" s="92">
        <f t="shared" si="85"/>
        <v>0</v>
      </c>
      <c r="V276" s="95">
        <v>0</v>
      </c>
      <c r="W276" s="96">
        <v>91693000</v>
      </c>
      <c r="X276" s="92">
        <f t="shared" si="86"/>
        <v>0</v>
      </c>
      <c r="Y276" s="95">
        <v>9000000</v>
      </c>
      <c r="Z276" s="95">
        <v>20128000</v>
      </c>
      <c r="AA276" s="92">
        <f t="shared" si="87"/>
        <v>0.44713831478537364</v>
      </c>
      <c r="AB276" s="94">
        <v>0</v>
      </c>
      <c r="AC276" s="95">
        <v>0</v>
      </c>
      <c r="AD276" s="92">
        <f t="shared" si="88"/>
        <v>0</v>
      </c>
      <c r="AE276" s="40">
        <v>18748000</v>
      </c>
      <c r="AF276" s="48">
        <v>637077576</v>
      </c>
      <c r="AG276" s="27">
        <f t="shared" si="89"/>
        <v>0.029428127289791786</v>
      </c>
    </row>
    <row r="277" spans="1:33" s="12" customFormat="1" ht="12.75" customHeight="1">
      <c r="A277" s="24"/>
      <c r="B277" s="25" t="s">
        <v>574</v>
      </c>
      <c r="C277" s="26" t="s">
        <v>575</v>
      </c>
      <c r="D277" s="39">
        <v>24801465</v>
      </c>
      <c r="E277" s="40">
        <v>192781465</v>
      </c>
      <c r="F277" s="92">
        <f t="shared" si="80"/>
        <v>0.1286506718890221</v>
      </c>
      <c r="G277" s="93">
        <v>71265916</v>
      </c>
      <c r="H277" s="94">
        <v>122573154</v>
      </c>
      <c r="I277" s="92">
        <f t="shared" si="81"/>
        <v>0.5814153725700817</v>
      </c>
      <c r="J277" s="94">
        <v>71265916</v>
      </c>
      <c r="K277" s="94">
        <v>122573154</v>
      </c>
      <c r="L277" s="92">
        <f t="shared" si="82"/>
        <v>0.5814153725700817</v>
      </c>
      <c r="M277" s="94">
        <v>71265916</v>
      </c>
      <c r="N277" s="94">
        <v>24801465</v>
      </c>
      <c r="O277" s="92">
        <f t="shared" si="83"/>
        <v>2.8734559027057474</v>
      </c>
      <c r="P277" s="94">
        <v>38047065</v>
      </c>
      <c r="Q277" s="94">
        <v>40047065</v>
      </c>
      <c r="R277" s="92">
        <f t="shared" si="84"/>
        <v>0.9500587621090335</v>
      </c>
      <c r="S277" s="95">
        <v>0</v>
      </c>
      <c r="T277" s="96">
        <v>40047065</v>
      </c>
      <c r="U277" s="92">
        <f t="shared" si="85"/>
        <v>0</v>
      </c>
      <c r="V277" s="95">
        <v>0</v>
      </c>
      <c r="W277" s="96">
        <v>0</v>
      </c>
      <c r="X277" s="92">
        <f t="shared" si="86"/>
        <v>0</v>
      </c>
      <c r="Y277" s="95">
        <v>40047065</v>
      </c>
      <c r="Z277" s="95">
        <v>40047065</v>
      </c>
      <c r="AA277" s="92">
        <f t="shared" si="87"/>
        <v>1</v>
      </c>
      <c r="AB277" s="94">
        <v>0</v>
      </c>
      <c r="AC277" s="95">
        <v>0</v>
      </c>
      <c r="AD277" s="92">
        <f t="shared" si="88"/>
        <v>0</v>
      </c>
      <c r="AE277" s="40">
        <v>0</v>
      </c>
      <c r="AF277" s="48">
        <v>122573154</v>
      </c>
      <c r="AG277" s="27">
        <f t="shared" si="89"/>
        <v>0</v>
      </c>
    </row>
    <row r="278" spans="1:33" s="12" customFormat="1" ht="12.75" customHeight="1">
      <c r="A278" s="24"/>
      <c r="B278" s="25" t="s">
        <v>576</v>
      </c>
      <c r="C278" s="26" t="s">
        <v>577</v>
      </c>
      <c r="D278" s="39">
        <v>226387000</v>
      </c>
      <c r="E278" s="40">
        <v>706121000</v>
      </c>
      <c r="F278" s="92">
        <f t="shared" si="80"/>
        <v>0.3206065249440252</v>
      </c>
      <c r="G278" s="93">
        <v>91687270</v>
      </c>
      <c r="H278" s="94">
        <v>388537977</v>
      </c>
      <c r="I278" s="92">
        <f t="shared" si="81"/>
        <v>0.2359802012352579</v>
      </c>
      <c r="J278" s="94">
        <v>91687270</v>
      </c>
      <c r="K278" s="94">
        <v>388537977</v>
      </c>
      <c r="L278" s="92">
        <f t="shared" si="82"/>
        <v>0.2359802012352579</v>
      </c>
      <c r="M278" s="94">
        <v>91687270</v>
      </c>
      <c r="N278" s="94">
        <v>226387000</v>
      </c>
      <c r="O278" s="92">
        <f t="shared" si="83"/>
        <v>0.40500236320990163</v>
      </c>
      <c r="P278" s="94">
        <v>12450000</v>
      </c>
      <c r="Q278" s="94">
        <v>372577865</v>
      </c>
      <c r="R278" s="92">
        <f t="shared" si="84"/>
        <v>0.03341583376135348</v>
      </c>
      <c r="S278" s="95">
        <v>0</v>
      </c>
      <c r="T278" s="96">
        <v>372577865</v>
      </c>
      <c r="U278" s="92">
        <f t="shared" si="85"/>
        <v>0</v>
      </c>
      <c r="V278" s="95">
        <v>0</v>
      </c>
      <c r="W278" s="96">
        <v>0</v>
      </c>
      <c r="X278" s="92">
        <f t="shared" si="86"/>
        <v>0</v>
      </c>
      <c r="Y278" s="95">
        <v>308197865</v>
      </c>
      <c r="Z278" s="95">
        <v>372577865</v>
      </c>
      <c r="AA278" s="92">
        <f t="shared" si="87"/>
        <v>0.8272039054171938</v>
      </c>
      <c r="AB278" s="94">
        <v>39289825</v>
      </c>
      <c r="AC278" s="95">
        <v>32000</v>
      </c>
      <c r="AD278" s="92">
        <v>0</v>
      </c>
      <c r="AE278" s="40">
        <v>52453699</v>
      </c>
      <c r="AF278" s="48">
        <v>388537977</v>
      </c>
      <c r="AG278" s="27">
        <f t="shared" si="89"/>
        <v>0.135002759331297</v>
      </c>
    </row>
    <row r="279" spans="1:33" s="12" customFormat="1" ht="12.75" customHeight="1">
      <c r="A279" s="24"/>
      <c r="B279" s="25" t="s">
        <v>578</v>
      </c>
      <c r="C279" s="26" t="s">
        <v>579</v>
      </c>
      <c r="D279" s="39">
        <v>265545317</v>
      </c>
      <c r="E279" s="40">
        <v>442365790</v>
      </c>
      <c r="F279" s="92">
        <f t="shared" si="80"/>
        <v>0.6002844772422389</v>
      </c>
      <c r="G279" s="93">
        <v>161167302</v>
      </c>
      <c r="H279" s="94">
        <v>442365790</v>
      </c>
      <c r="I279" s="92">
        <f t="shared" si="81"/>
        <v>0.3643303927277017</v>
      </c>
      <c r="J279" s="94">
        <v>161167302</v>
      </c>
      <c r="K279" s="94">
        <v>430549366</v>
      </c>
      <c r="L279" s="92">
        <f t="shared" si="82"/>
        <v>0.3743294375214572</v>
      </c>
      <c r="M279" s="94">
        <v>161167302</v>
      </c>
      <c r="N279" s="94">
        <v>265545317</v>
      </c>
      <c r="O279" s="92">
        <f t="shared" si="83"/>
        <v>0.6069295584677925</v>
      </c>
      <c r="P279" s="94">
        <v>0</v>
      </c>
      <c r="Q279" s="94">
        <v>589626897</v>
      </c>
      <c r="R279" s="92">
        <f t="shared" si="84"/>
        <v>0</v>
      </c>
      <c r="S279" s="95">
        <v>0</v>
      </c>
      <c r="T279" s="96">
        <v>589626897</v>
      </c>
      <c r="U279" s="92">
        <f t="shared" si="85"/>
        <v>0</v>
      </c>
      <c r="V279" s="95">
        <v>0</v>
      </c>
      <c r="W279" s="96">
        <v>0</v>
      </c>
      <c r="X279" s="92">
        <f t="shared" si="86"/>
        <v>0</v>
      </c>
      <c r="Y279" s="95">
        <v>546939847</v>
      </c>
      <c r="Z279" s="95">
        <v>589626897</v>
      </c>
      <c r="AA279" s="92">
        <f t="shared" si="87"/>
        <v>0.9276032857096748</v>
      </c>
      <c r="AB279" s="94">
        <v>0</v>
      </c>
      <c r="AC279" s="95">
        <v>0</v>
      </c>
      <c r="AD279" s="92">
        <f t="shared" si="88"/>
        <v>0</v>
      </c>
      <c r="AE279" s="40">
        <v>0</v>
      </c>
      <c r="AF279" s="48">
        <v>442365790</v>
      </c>
      <c r="AG279" s="27">
        <f t="shared" si="89"/>
        <v>0</v>
      </c>
    </row>
    <row r="280" spans="1:33" s="12" customFormat="1" ht="12.75" customHeight="1">
      <c r="A280" s="24"/>
      <c r="B280" s="25" t="s">
        <v>580</v>
      </c>
      <c r="C280" s="26" t="s">
        <v>581</v>
      </c>
      <c r="D280" s="39">
        <v>16676757</v>
      </c>
      <c r="E280" s="40">
        <v>325572446</v>
      </c>
      <c r="F280" s="92">
        <f t="shared" si="80"/>
        <v>0.05122287590639658</v>
      </c>
      <c r="G280" s="93">
        <v>149724643</v>
      </c>
      <c r="H280" s="94">
        <v>325572446</v>
      </c>
      <c r="I280" s="92">
        <f t="shared" si="81"/>
        <v>0.45988118724273125</v>
      </c>
      <c r="J280" s="94">
        <v>149724643</v>
      </c>
      <c r="K280" s="94">
        <v>285572446</v>
      </c>
      <c r="L280" s="92">
        <f t="shared" si="82"/>
        <v>0.5242965317459234</v>
      </c>
      <c r="M280" s="94">
        <v>149724643</v>
      </c>
      <c r="N280" s="94">
        <v>16676757</v>
      </c>
      <c r="O280" s="92">
        <f t="shared" si="83"/>
        <v>8.978043093150545</v>
      </c>
      <c r="P280" s="94">
        <v>0</v>
      </c>
      <c r="Q280" s="94">
        <v>246238731</v>
      </c>
      <c r="R280" s="92">
        <f t="shared" si="84"/>
        <v>0</v>
      </c>
      <c r="S280" s="95">
        <v>0</v>
      </c>
      <c r="T280" s="96">
        <v>246238731</v>
      </c>
      <c r="U280" s="92">
        <f t="shared" si="85"/>
        <v>0</v>
      </c>
      <c r="V280" s="95">
        <v>0</v>
      </c>
      <c r="W280" s="96">
        <v>1192477000</v>
      </c>
      <c r="X280" s="92">
        <f t="shared" si="86"/>
        <v>0</v>
      </c>
      <c r="Y280" s="95">
        <v>225909314</v>
      </c>
      <c r="Z280" s="95">
        <v>246239314</v>
      </c>
      <c r="AA280" s="92">
        <f t="shared" si="87"/>
        <v>0.9174380415955837</v>
      </c>
      <c r="AB280" s="94">
        <v>0</v>
      </c>
      <c r="AC280" s="95">
        <v>10000000</v>
      </c>
      <c r="AD280" s="92">
        <f t="shared" si="88"/>
        <v>0</v>
      </c>
      <c r="AE280" s="40">
        <v>28060000</v>
      </c>
      <c r="AF280" s="48">
        <v>325572446</v>
      </c>
      <c r="AG280" s="27">
        <f t="shared" si="89"/>
        <v>0.08618665475148962</v>
      </c>
    </row>
    <row r="281" spans="1:33" s="12" customFormat="1" ht="12.75" customHeight="1">
      <c r="A281" s="24"/>
      <c r="B281" s="25" t="s">
        <v>582</v>
      </c>
      <c r="C281" s="26" t="s">
        <v>583</v>
      </c>
      <c r="D281" s="39">
        <v>9718500</v>
      </c>
      <c r="E281" s="40">
        <v>105601500</v>
      </c>
      <c r="F281" s="92">
        <f t="shared" si="80"/>
        <v>0.09202994275649494</v>
      </c>
      <c r="G281" s="93">
        <v>46701321</v>
      </c>
      <c r="H281" s="94">
        <v>107606750</v>
      </c>
      <c r="I281" s="92">
        <f t="shared" si="81"/>
        <v>0.4339999210086728</v>
      </c>
      <c r="J281" s="94">
        <v>46701321</v>
      </c>
      <c r="K281" s="94">
        <v>107606750</v>
      </c>
      <c r="L281" s="92">
        <f t="shared" si="82"/>
        <v>0.4339999210086728</v>
      </c>
      <c r="M281" s="94">
        <v>46701321</v>
      </c>
      <c r="N281" s="94">
        <v>9718500</v>
      </c>
      <c r="O281" s="92">
        <f t="shared" si="83"/>
        <v>4.805404229047692</v>
      </c>
      <c r="P281" s="94">
        <v>20481193</v>
      </c>
      <c r="Q281" s="94">
        <v>20481193</v>
      </c>
      <c r="R281" s="92">
        <f t="shared" si="84"/>
        <v>1</v>
      </c>
      <c r="S281" s="95">
        <v>0</v>
      </c>
      <c r="T281" s="96">
        <v>20481193</v>
      </c>
      <c r="U281" s="92">
        <f t="shared" si="85"/>
        <v>0</v>
      </c>
      <c r="V281" s="95">
        <v>0</v>
      </c>
      <c r="W281" s="96">
        <v>68902</v>
      </c>
      <c r="X281" s="92">
        <f t="shared" si="86"/>
        <v>0</v>
      </c>
      <c r="Y281" s="95">
        <v>0</v>
      </c>
      <c r="Z281" s="95">
        <v>20481193</v>
      </c>
      <c r="AA281" s="92">
        <f t="shared" si="87"/>
        <v>0</v>
      </c>
      <c r="AB281" s="94">
        <v>42</v>
      </c>
      <c r="AC281" s="95">
        <v>1221500</v>
      </c>
      <c r="AD281" s="92">
        <f t="shared" si="88"/>
        <v>3.4383954154727795E-05</v>
      </c>
      <c r="AE281" s="40">
        <v>6238</v>
      </c>
      <c r="AF281" s="48">
        <v>107606750</v>
      </c>
      <c r="AG281" s="27">
        <f t="shared" si="89"/>
        <v>5.7970341079904374E-05</v>
      </c>
    </row>
    <row r="282" spans="1:33" s="12" customFormat="1" ht="12.75" customHeight="1">
      <c r="A282" s="24"/>
      <c r="B282" s="25" t="s">
        <v>584</v>
      </c>
      <c r="C282" s="26" t="s">
        <v>585</v>
      </c>
      <c r="D282" s="39">
        <v>108739674</v>
      </c>
      <c r="E282" s="40">
        <v>173760674</v>
      </c>
      <c r="F282" s="92">
        <f t="shared" si="80"/>
        <v>0.6258014054434434</v>
      </c>
      <c r="G282" s="93">
        <v>113585786</v>
      </c>
      <c r="H282" s="94">
        <v>173760674</v>
      </c>
      <c r="I282" s="92">
        <f t="shared" si="81"/>
        <v>0.653690984186675</v>
      </c>
      <c r="J282" s="94">
        <v>113585786</v>
      </c>
      <c r="K282" s="94">
        <v>173760674</v>
      </c>
      <c r="L282" s="92">
        <f t="shared" si="82"/>
        <v>0.653690984186675</v>
      </c>
      <c r="M282" s="94">
        <v>113585786</v>
      </c>
      <c r="N282" s="94">
        <v>108739674</v>
      </c>
      <c r="O282" s="92">
        <f t="shared" si="83"/>
        <v>1.0445661810610174</v>
      </c>
      <c r="P282" s="94">
        <v>0</v>
      </c>
      <c r="Q282" s="94">
        <v>161712000</v>
      </c>
      <c r="R282" s="92">
        <f t="shared" si="84"/>
        <v>0</v>
      </c>
      <c r="S282" s="95">
        <v>0</v>
      </c>
      <c r="T282" s="96">
        <v>161712000</v>
      </c>
      <c r="U282" s="92">
        <f t="shared" si="85"/>
        <v>0</v>
      </c>
      <c r="V282" s="95">
        <v>0</v>
      </c>
      <c r="W282" s="96">
        <v>37035166</v>
      </c>
      <c r="X282" s="92">
        <f t="shared" si="86"/>
        <v>0</v>
      </c>
      <c r="Y282" s="95">
        <v>0</v>
      </c>
      <c r="Z282" s="95">
        <v>161712000</v>
      </c>
      <c r="AA282" s="92">
        <f t="shared" si="87"/>
        <v>0</v>
      </c>
      <c r="AB282" s="94">
        <v>0</v>
      </c>
      <c r="AC282" s="95">
        <v>0</v>
      </c>
      <c r="AD282" s="92">
        <f t="shared" si="88"/>
        <v>0</v>
      </c>
      <c r="AE282" s="40">
        <v>0</v>
      </c>
      <c r="AF282" s="48">
        <v>173760674</v>
      </c>
      <c r="AG282" s="27">
        <f t="shared" si="89"/>
        <v>0</v>
      </c>
    </row>
    <row r="283" spans="1:33" s="12" customFormat="1" ht="12.75" customHeight="1">
      <c r="A283" s="24"/>
      <c r="B283" s="25" t="s">
        <v>586</v>
      </c>
      <c r="C283" s="26" t="s">
        <v>587</v>
      </c>
      <c r="D283" s="39">
        <v>15789082</v>
      </c>
      <c r="E283" s="40">
        <v>332896354</v>
      </c>
      <c r="F283" s="92">
        <f t="shared" si="80"/>
        <v>0.047429423032972</v>
      </c>
      <c r="G283" s="93">
        <v>92151967</v>
      </c>
      <c r="H283" s="94">
        <v>332896354</v>
      </c>
      <c r="I283" s="92">
        <f t="shared" si="81"/>
        <v>0.27681879327521863</v>
      </c>
      <c r="J283" s="94">
        <v>92151967</v>
      </c>
      <c r="K283" s="94">
        <v>332896354</v>
      </c>
      <c r="L283" s="92">
        <f t="shared" si="82"/>
        <v>0.27681879327521863</v>
      </c>
      <c r="M283" s="94">
        <v>92151967</v>
      </c>
      <c r="N283" s="94">
        <v>15789082</v>
      </c>
      <c r="O283" s="92">
        <f t="shared" si="83"/>
        <v>5.836436025856348</v>
      </c>
      <c r="P283" s="94">
        <v>52124523</v>
      </c>
      <c r="Q283" s="94">
        <v>225133850</v>
      </c>
      <c r="R283" s="92">
        <f t="shared" si="84"/>
        <v>0.23152681393757535</v>
      </c>
      <c r="S283" s="95">
        <v>0</v>
      </c>
      <c r="T283" s="96">
        <v>225133850</v>
      </c>
      <c r="U283" s="92">
        <f t="shared" si="85"/>
        <v>0</v>
      </c>
      <c r="V283" s="95">
        <v>0</v>
      </c>
      <c r="W283" s="96">
        <v>181233949</v>
      </c>
      <c r="X283" s="92">
        <f t="shared" si="86"/>
        <v>0</v>
      </c>
      <c r="Y283" s="95">
        <v>0</v>
      </c>
      <c r="Z283" s="95">
        <v>218833850</v>
      </c>
      <c r="AA283" s="92">
        <f t="shared" si="87"/>
        <v>0</v>
      </c>
      <c r="AB283" s="94">
        <v>0</v>
      </c>
      <c r="AC283" s="95">
        <v>0</v>
      </c>
      <c r="AD283" s="92">
        <f t="shared" si="88"/>
        <v>0</v>
      </c>
      <c r="AE283" s="40">
        <v>11365499</v>
      </c>
      <c r="AF283" s="48">
        <v>332896354</v>
      </c>
      <c r="AG283" s="27">
        <f t="shared" si="89"/>
        <v>0.03414125406732451</v>
      </c>
    </row>
    <row r="284" spans="1:33" s="12" customFormat="1" ht="12.75" customHeight="1">
      <c r="A284" s="24"/>
      <c r="B284" s="25" t="s">
        <v>588</v>
      </c>
      <c r="C284" s="26" t="s">
        <v>589</v>
      </c>
      <c r="D284" s="39">
        <v>219349364</v>
      </c>
      <c r="E284" s="40">
        <v>319719614</v>
      </c>
      <c r="F284" s="92">
        <f t="shared" si="80"/>
        <v>0.68606789948145</v>
      </c>
      <c r="G284" s="93">
        <v>53939809</v>
      </c>
      <c r="H284" s="94">
        <v>185066882</v>
      </c>
      <c r="I284" s="92">
        <f t="shared" si="81"/>
        <v>0.29146116483445156</v>
      </c>
      <c r="J284" s="94">
        <v>53939809</v>
      </c>
      <c r="K284" s="94">
        <v>141161216</v>
      </c>
      <c r="L284" s="92">
        <f t="shared" si="82"/>
        <v>0.3821149358758712</v>
      </c>
      <c r="M284" s="94">
        <v>53939809</v>
      </c>
      <c r="N284" s="94">
        <v>219349364</v>
      </c>
      <c r="O284" s="92">
        <f t="shared" si="83"/>
        <v>0.24590820787608939</v>
      </c>
      <c r="P284" s="94">
        <v>50416708</v>
      </c>
      <c r="Q284" s="94">
        <v>125456108</v>
      </c>
      <c r="R284" s="92">
        <f t="shared" si="84"/>
        <v>0.4018673048585247</v>
      </c>
      <c r="S284" s="95">
        <v>50188708</v>
      </c>
      <c r="T284" s="96">
        <v>125456108</v>
      </c>
      <c r="U284" s="92">
        <f t="shared" si="85"/>
        <v>0.40004993618963536</v>
      </c>
      <c r="V284" s="95">
        <v>50188708</v>
      </c>
      <c r="W284" s="96">
        <v>22931000</v>
      </c>
      <c r="X284" s="92">
        <f t="shared" si="86"/>
        <v>2.1886837905019405</v>
      </c>
      <c r="Y284" s="95">
        <v>0</v>
      </c>
      <c r="Z284" s="95">
        <v>125456108</v>
      </c>
      <c r="AA284" s="92">
        <f t="shared" si="87"/>
        <v>0</v>
      </c>
      <c r="AB284" s="94">
        <v>0</v>
      </c>
      <c r="AC284" s="95">
        <v>0</v>
      </c>
      <c r="AD284" s="92">
        <f t="shared" si="88"/>
        <v>0</v>
      </c>
      <c r="AE284" s="40">
        <v>6863000</v>
      </c>
      <c r="AF284" s="48">
        <v>185066882</v>
      </c>
      <c r="AG284" s="27">
        <f t="shared" si="89"/>
        <v>0.037083890568816086</v>
      </c>
    </row>
    <row r="285" spans="1:33" s="12" customFormat="1" ht="12.75" customHeight="1">
      <c r="A285" s="24"/>
      <c r="B285" s="25" t="s">
        <v>590</v>
      </c>
      <c r="C285" s="26" t="s">
        <v>591</v>
      </c>
      <c r="D285" s="39">
        <v>70950282</v>
      </c>
      <c r="E285" s="40">
        <v>198811282</v>
      </c>
      <c r="F285" s="92">
        <f t="shared" si="80"/>
        <v>0.35687251390492014</v>
      </c>
      <c r="G285" s="93">
        <v>86988271</v>
      </c>
      <c r="H285" s="94">
        <v>210348286</v>
      </c>
      <c r="I285" s="92">
        <f t="shared" si="81"/>
        <v>0.41354399721612184</v>
      </c>
      <c r="J285" s="94">
        <v>86988271</v>
      </c>
      <c r="K285" s="94">
        <v>206464180</v>
      </c>
      <c r="L285" s="92">
        <f t="shared" si="82"/>
        <v>0.4213237908871166</v>
      </c>
      <c r="M285" s="94">
        <v>86988271</v>
      </c>
      <c r="N285" s="94">
        <v>70950282</v>
      </c>
      <c r="O285" s="92">
        <f t="shared" si="83"/>
        <v>1.2260454581420832</v>
      </c>
      <c r="P285" s="94">
        <v>28055000</v>
      </c>
      <c r="Q285" s="94">
        <v>41226000</v>
      </c>
      <c r="R285" s="92">
        <f t="shared" si="84"/>
        <v>0.6805171493717557</v>
      </c>
      <c r="S285" s="95">
        <v>15900000</v>
      </c>
      <c r="T285" s="96">
        <v>41226000</v>
      </c>
      <c r="U285" s="92">
        <f t="shared" si="85"/>
        <v>0.3856789404744579</v>
      </c>
      <c r="V285" s="95">
        <v>15900000</v>
      </c>
      <c r="W285" s="96">
        <v>0</v>
      </c>
      <c r="X285" s="92">
        <f t="shared" si="86"/>
        <v>0</v>
      </c>
      <c r="Y285" s="95">
        <v>34721000</v>
      </c>
      <c r="Z285" s="95">
        <v>41226000</v>
      </c>
      <c r="AA285" s="92">
        <f t="shared" si="87"/>
        <v>0.8422112259253869</v>
      </c>
      <c r="AB285" s="94">
        <v>0</v>
      </c>
      <c r="AC285" s="95">
        <v>7752850</v>
      </c>
      <c r="AD285" s="92">
        <f t="shared" si="88"/>
        <v>0</v>
      </c>
      <c r="AE285" s="40">
        <v>0</v>
      </c>
      <c r="AF285" s="48">
        <v>210348286</v>
      </c>
      <c r="AG285" s="27">
        <f t="shared" si="89"/>
        <v>0</v>
      </c>
    </row>
    <row r="286" spans="1:33" s="12" customFormat="1" ht="12.75" customHeight="1">
      <c r="A286" s="24"/>
      <c r="B286" s="25" t="s">
        <v>592</v>
      </c>
      <c r="C286" s="26" t="s">
        <v>593</v>
      </c>
      <c r="D286" s="39">
        <v>60353058</v>
      </c>
      <c r="E286" s="40">
        <v>214807579</v>
      </c>
      <c r="F286" s="92">
        <f t="shared" si="80"/>
        <v>0.2809633546496048</v>
      </c>
      <c r="G286" s="93">
        <v>57095600</v>
      </c>
      <c r="H286" s="94">
        <v>142988522</v>
      </c>
      <c r="I286" s="92">
        <f t="shared" si="81"/>
        <v>0.39930198033657555</v>
      </c>
      <c r="J286" s="94">
        <v>57095600</v>
      </c>
      <c r="K286" s="94">
        <v>142988522</v>
      </c>
      <c r="L286" s="92">
        <f t="shared" si="82"/>
        <v>0.39930198033657555</v>
      </c>
      <c r="M286" s="94">
        <v>57095600</v>
      </c>
      <c r="N286" s="94">
        <v>60353058</v>
      </c>
      <c r="O286" s="92">
        <f t="shared" si="83"/>
        <v>0.9460266288412428</v>
      </c>
      <c r="P286" s="94">
        <v>8811000</v>
      </c>
      <c r="Q286" s="94">
        <v>71819057</v>
      </c>
      <c r="R286" s="92">
        <f t="shared" si="84"/>
        <v>0.12268331509838677</v>
      </c>
      <c r="S286" s="95">
        <v>0</v>
      </c>
      <c r="T286" s="96">
        <v>71819057</v>
      </c>
      <c r="U286" s="92">
        <f t="shared" si="85"/>
        <v>0</v>
      </c>
      <c r="V286" s="95">
        <v>0</v>
      </c>
      <c r="W286" s="96">
        <v>3907000</v>
      </c>
      <c r="X286" s="92">
        <f t="shared" si="86"/>
        <v>0</v>
      </c>
      <c r="Y286" s="95">
        <v>27450000</v>
      </c>
      <c r="Z286" s="95">
        <v>71819057</v>
      </c>
      <c r="AA286" s="92">
        <f t="shared" si="87"/>
        <v>0.38221053222684337</v>
      </c>
      <c r="AB286" s="94">
        <v>0</v>
      </c>
      <c r="AC286" s="95">
        <v>0</v>
      </c>
      <c r="AD286" s="92">
        <f t="shared" si="88"/>
        <v>0</v>
      </c>
      <c r="AE286" s="40">
        <v>4512000</v>
      </c>
      <c r="AF286" s="48">
        <v>142988522</v>
      </c>
      <c r="AG286" s="27">
        <f t="shared" si="89"/>
        <v>0.03155498033611397</v>
      </c>
    </row>
    <row r="287" spans="1:33" s="12" customFormat="1" ht="12.75" customHeight="1">
      <c r="A287" s="24"/>
      <c r="B287" s="25" t="s">
        <v>594</v>
      </c>
      <c r="C287" s="26" t="s">
        <v>595</v>
      </c>
      <c r="D287" s="39">
        <v>126025858</v>
      </c>
      <c r="E287" s="40">
        <v>373216858</v>
      </c>
      <c r="F287" s="92">
        <f t="shared" si="80"/>
        <v>0.3376746127582479</v>
      </c>
      <c r="G287" s="93">
        <v>202412546</v>
      </c>
      <c r="H287" s="94">
        <v>325263238</v>
      </c>
      <c r="I287" s="92">
        <f t="shared" si="81"/>
        <v>0.6223037907530147</v>
      </c>
      <c r="J287" s="94">
        <v>202412546</v>
      </c>
      <c r="K287" s="94">
        <v>325263238</v>
      </c>
      <c r="L287" s="92">
        <f t="shared" si="82"/>
        <v>0.6223037907530147</v>
      </c>
      <c r="M287" s="94">
        <v>202412546</v>
      </c>
      <c r="N287" s="94">
        <v>126025858</v>
      </c>
      <c r="O287" s="92">
        <f t="shared" si="83"/>
        <v>1.6061191664332886</v>
      </c>
      <c r="P287" s="94">
        <v>0</v>
      </c>
      <c r="Q287" s="94">
        <v>0</v>
      </c>
      <c r="R287" s="92">
        <f t="shared" si="84"/>
        <v>0</v>
      </c>
      <c r="S287" s="95">
        <v>0</v>
      </c>
      <c r="T287" s="96">
        <v>0</v>
      </c>
      <c r="U287" s="92">
        <f t="shared" si="85"/>
        <v>0</v>
      </c>
      <c r="V287" s="95">
        <v>0</v>
      </c>
      <c r="W287" s="96">
        <v>0</v>
      </c>
      <c r="X287" s="92">
        <f t="shared" si="86"/>
        <v>0</v>
      </c>
      <c r="Y287" s="95">
        <v>0</v>
      </c>
      <c r="Z287" s="95">
        <v>0</v>
      </c>
      <c r="AA287" s="92">
        <f t="shared" si="87"/>
        <v>0</v>
      </c>
      <c r="AB287" s="94">
        <v>0</v>
      </c>
      <c r="AC287" s="95">
        <v>0</v>
      </c>
      <c r="AD287" s="92">
        <f t="shared" si="88"/>
        <v>0</v>
      </c>
      <c r="AE287" s="40">
        <v>0</v>
      </c>
      <c r="AF287" s="48">
        <v>325263238</v>
      </c>
      <c r="AG287" s="27">
        <f t="shared" si="89"/>
        <v>0</v>
      </c>
    </row>
    <row r="288" spans="1:33" s="12" customFormat="1" ht="12.75" customHeight="1">
      <c r="A288" s="24"/>
      <c r="B288" s="25" t="s">
        <v>596</v>
      </c>
      <c r="C288" s="26" t="s">
        <v>597</v>
      </c>
      <c r="D288" s="39">
        <v>282129587</v>
      </c>
      <c r="E288" s="40">
        <v>453188587</v>
      </c>
      <c r="F288" s="92">
        <f t="shared" si="80"/>
        <v>0.6225434512100809</v>
      </c>
      <c r="G288" s="93">
        <v>73043496</v>
      </c>
      <c r="H288" s="94">
        <v>259872696</v>
      </c>
      <c r="I288" s="92">
        <f t="shared" si="81"/>
        <v>0.28107414562705735</v>
      </c>
      <c r="J288" s="94">
        <v>73043496</v>
      </c>
      <c r="K288" s="94">
        <v>253072696</v>
      </c>
      <c r="L288" s="92">
        <f t="shared" si="82"/>
        <v>0.2886265375700585</v>
      </c>
      <c r="M288" s="94">
        <v>73043496</v>
      </c>
      <c r="N288" s="94">
        <v>282129587</v>
      </c>
      <c r="O288" s="92">
        <f t="shared" si="83"/>
        <v>0.2589005172293397</v>
      </c>
      <c r="P288" s="94">
        <v>74947858</v>
      </c>
      <c r="Q288" s="94">
        <v>228315890</v>
      </c>
      <c r="R288" s="92">
        <f t="shared" si="84"/>
        <v>0.3282638716035051</v>
      </c>
      <c r="S288" s="95">
        <v>30800000</v>
      </c>
      <c r="T288" s="96">
        <v>228315890</v>
      </c>
      <c r="U288" s="92">
        <f t="shared" si="85"/>
        <v>0.1349008165835501</v>
      </c>
      <c r="V288" s="95">
        <v>30800000</v>
      </c>
      <c r="W288" s="96">
        <v>828517053</v>
      </c>
      <c r="X288" s="92">
        <f t="shared" si="86"/>
        <v>0.03717485341849687</v>
      </c>
      <c r="Y288" s="95">
        <v>203519499</v>
      </c>
      <c r="Z288" s="95">
        <v>228315890</v>
      </c>
      <c r="AA288" s="92">
        <f t="shared" si="87"/>
        <v>0.8913943703173703</v>
      </c>
      <c r="AB288" s="94">
        <v>6548110</v>
      </c>
      <c r="AC288" s="95">
        <v>38523175</v>
      </c>
      <c r="AD288" s="92">
        <f t="shared" si="88"/>
        <v>0.16997846101729674</v>
      </c>
      <c r="AE288" s="40">
        <v>10000000</v>
      </c>
      <c r="AF288" s="48">
        <v>259872696</v>
      </c>
      <c r="AG288" s="27">
        <f t="shared" si="89"/>
        <v>0.0384803796394216</v>
      </c>
    </row>
    <row r="289" spans="1:33" s="12" customFormat="1" ht="12.75" customHeight="1">
      <c r="A289" s="24"/>
      <c r="B289" s="25" t="s">
        <v>598</v>
      </c>
      <c r="C289" s="26" t="s">
        <v>599</v>
      </c>
      <c r="D289" s="39">
        <v>228886343</v>
      </c>
      <c r="E289" s="40">
        <v>365492398</v>
      </c>
      <c r="F289" s="92">
        <f t="shared" si="80"/>
        <v>0.6262410497522851</v>
      </c>
      <c r="G289" s="93">
        <v>67041116</v>
      </c>
      <c r="H289" s="94">
        <v>163857128</v>
      </c>
      <c r="I289" s="92">
        <f t="shared" si="81"/>
        <v>0.4091437267227093</v>
      </c>
      <c r="J289" s="94">
        <v>67041116</v>
      </c>
      <c r="K289" s="94">
        <v>163857128</v>
      </c>
      <c r="L289" s="92">
        <f t="shared" si="82"/>
        <v>0.4091437267227093</v>
      </c>
      <c r="M289" s="94">
        <v>67041116</v>
      </c>
      <c r="N289" s="94">
        <v>228886343</v>
      </c>
      <c r="O289" s="92">
        <f t="shared" si="83"/>
        <v>0.29290133749919717</v>
      </c>
      <c r="P289" s="94">
        <v>0</v>
      </c>
      <c r="Q289" s="94">
        <v>201635269</v>
      </c>
      <c r="R289" s="92">
        <f t="shared" si="84"/>
        <v>0</v>
      </c>
      <c r="S289" s="95">
        <v>0</v>
      </c>
      <c r="T289" s="96">
        <v>201635269</v>
      </c>
      <c r="U289" s="92">
        <f t="shared" si="85"/>
        <v>0</v>
      </c>
      <c r="V289" s="95">
        <v>0</v>
      </c>
      <c r="W289" s="96">
        <v>0</v>
      </c>
      <c r="X289" s="92">
        <f t="shared" si="86"/>
        <v>0</v>
      </c>
      <c r="Y289" s="95">
        <v>190752999</v>
      </c>
      <c r="Z289" s="95">
        <v>201635269</v>
      </c>
      <c r="AA289" s="92">
        <f t="shared" si="87"/>
        <v>0.9460299279289279</v>
      </c>
      <c r="AB289" s="94">
        <v>10221842</v>
      </c>
      <c r="AC289" s="95">
        <v>8273611</v>
      </c>
      <c r="AD289" s="92">
        <f t="shared" si="88"/>
        <v>1.2354752960950182</v>
      </c>
      <c r="AE289" s="40">
        <v>40263440</v>
      </c>
      <c r="AF289" s="48">
        <v>163857128</v>
      </c>
      <c r="AG289" s="27">
        <f t="shared" si="89"/>
        <v>0.24572284704025815</v>
      </c>
    </row>
    <row r="290" spans="1:33" s="12" customFormat="1" ht="12.75" customHeight="1">
      <c r="A290" s="24"/>
      <c r="B290" s="25" t="s">
        <v>600</v>
      </c>
      <c r="C290" s="26" t="s">
        <v>601</v>
      </c>
      <c r="D290" s="39">
        <v>71601558</v>
      </c>
      <c r="E290" s="40">
        <v>163580908</v>
      </c>
      <c r="F290" s="92">
        <f t="shared" si="80"/>
        <v>0.4377134157978876</v>
      </c>
      <c r="G290" s="93">
        <v>44806947</v>
      </c>
      <c r="H290" s="94">
        <v>111030479</v>
      </c>
      <c r="I290" s="92">
        <f t="shared" si="81"/>
        <v>0.4035553786992129</v>
      </c>
      <c r="J290" s="94">
        <v>44806947</v>
      </c>
      <c r="K290" s="94">
        <v>111030479</v>
      </c>
      <c r="L290" s="92">
        <f t="shared" si="82"/>
        <v>0.4035553786992129</v>
      </c>
      <c r="M290" s="94">
        <v>44806947</v>
      </c>
      <c r="N290" s="94">
        <v>71601558</v>
      </c>
      <c r="O290" s="92">
        <f t="shared" si="83"/>
        <v>0.625781732291356</v>
      </c>
      <c r="P290" s="94">
        <v>0</v>
      </c>
      <c r="Q290" s="94">
        <v>0</v>
      </c>
      <c r="R290" s="92">
        <f t="shared" si="84"/>
        <v>0</v>
      </c>
      <c r="S290" s="95">
        <v>0</v>
      </c>
      <c r="T290" s="96">
        <v>0</v>
      </c>
      <c r="U290" s="92">
        <f t="shared" si="85"/>
        <v>0</v>
      </c>
      <c r="V290" s="95">
        <v>0</v>
      </c>
      <c r="W290" s="96">
        <v>81876000</v>
      </c>
      <c r="X290" s="92">
        <f t="shared" si="86"/>
        <v>0</v>
      </c>
      <c r="Y290" s="95">
        <v>5400000</v>
      </c>
      <c r="Z290" s="95">
        <v>5400000</v>
      </c>
      <c r="AA290" s="92">
        <f t="shared" si="87"/>
        <v>1</v>
      </c>
      <c r="AB290" s="94">
        <v>2370000</v>
      </c>
      <c r="AC290" s="95">
        <v>11223350</v>
      </c>
      <c r="AD290" s="92">
        <f t="shared" si="88"/>
        <v>0.21116689758405466</v>
      </c>
      <c r="AE290" s="40">
        <v>11650000</v>
      </c>
      <c r="AF290" s="48">
        <v>111030479</v>
      </c>
      <c r="AG290" s="27">
        <f t="shared" si="89"/>
        <v>0.10492614374833058</v>
      </c>
    </row>
    <row r="291" spans="1:33" s="12" customFormat="1" ht="12.75" customHeight="1">
      <c r="A291" s="24"/>
      <c r="B291" s="25" t="s">
        <v>602</v>
      </c>
      <c r="C291" s="26" t="s">
        <v>603</v>
      </c>
      <c r="D291" s="39">
        <v>3318000</v>
      </c>
      <c r="E291" s="40">
        <v>48333000</v>
      </c>
      <c r="F291" s="92">
        <f t="shared" si="80"/>
        <v>0.06864874930171933</v>
      </c>
      <c r="G291" s="93">
        <v>22975981</v>
      </c>
      <c r="H291" s="94">
        <v>52958515</v>
      </c>
      <c r="I291" s="92">
        <f t="shared" si="81"/>
        <v>0.43384866437436925</v>
      </c>
      <c r="J291" s="94">
        <v>22975981</v>
      </c>
      <c r="K291" s="94">
        <v>52958515</v>
      </c>
      <c r="L291" s="92">
        <f t="shared" si="82"/>
        <v>0.43384866437436925</v>
      </c>
      <c r="M291" s="94">
        <v>22975981</v>
      </c>
      <c r="N291" s="94">
        <v>3318000</v>
      </c>
      <c r="O291" s="92">
        <f t="shared" si="83"/>
        <v>6.924647679324894</v>
      </c>
      <c r="P291" s="94">
        <v>260000</v>
      </c>
      <c r="Q291" s="94">
        <v>260000</v>
      </c>
      <c r="R291" s="92">
        <f t="shared" si="84"/>
        <v>1</v>
      </c>
      <c r="S291" s="95">
        <v>0</v>
      </c>
      <c r="T291" s="96">
        <v>260000</v>
      </c>
      <c r="U291" s="92">
        <f t="shared" si="85"/>
        <v>0</v>
      </c>
      <c r="V291" s="95">
        <v>0</v>
      </c>
      <c r="W291" s="96">
        <v>5565000</v>
      </c>
      <c r="X291" s="92">
        <f t="shared" si="86"/>
        <v>0</v>
      </c>
      <c r="Y291" s="95">
        <v>0</v>
      </c>
      <c r="Z291" s="95">
        <v>260000</v>
      </c>
      <c r="AA291" s="92">
        <f t="shared" si="87"/>
        <v>0</v>
      </c>
      <c r="AB291" s="94">
        <v>0</v>
      </c>
      <c r="AC291" s="95">
        <v>0</v>
      </c>
      <c r="AD291" s="92">
        <f t="shared" si="88"/>
        <v>0</v>
      </c>
      <c r="AE291" s="40">
        <v>3971000</v>
      </c>
      <c r="AF291" s="48">
        <v>52958515</v>
      </c>
      <c r="AG291" s="27">
        <f t="shared" si="89"/>
        <v>0.07498322035653757</v>
      </c>
    </row>
    <row r="292" spans="1:33" s="12" customFormat="1" ht="12.75" customHeight="1">
      <c r="A292" s="24"/>
      <c r="B292" s="25" t="s">
        <v>604</v>
      </c>
      <c r="C292" s="26" t="s">
        <v>605</v>
      </c>
      <c r="D292" s="39">
        <v>450765000</v>
      </c>
      <c r="E292" s="40">
        <v>771050000</v>
      </c>
      <c r="F292" s="92">
        <f t="shared" si="80"/>
        <v>0.5846118928733545</v>
      </c>
      <c r="G292" s="93">
        <v>201813000</v>
      </c>
      <c r="H292" s="94">
        <v>399255000</v>
      </c>
      <c r="I292" s="92">
        <f t="shared" si="81"/>
        <v>0.5054739452229778</v>
      </c>
      <c r="J292" s="94">
        <v>201813000</v>
      </c>
      <c r="K292" s="94">
        <v>351043000</v>
      </c>
      <c r="L292" s="92">
        <f t="shared" si="82"/>
        <v>0.5748953831866751</v>
      </c>
      <c r="M292" s="94">
        <v>201813000</v>
      </c>
      <c r="N292" s="94">
        <v>450765000</v>
      </c>
      <c r="O292" s="92">
        <f t="shared" si="83"/>
        <v>0.4477122225549898</v>
      </c>
      <c r="P292" s="94">
        <v>14782000</v>
      </c>
      <c r="Q292" s="94">
        <v>371796000</v>
      </c>
      <c r="R292" s="92">
        <f t="shared" si="84"/>
        <v>0.039758362112556345</v>
      </c>
      <c r="S292" s="95">
        <v>0</v>
      </c>
      <c r="T292" s="96">
        <v>371796000</v>
      </c>
      <c r="U292" s="92">
        <f t="shared" si="85"/>
        <v>0</v>
      </c>
      <c r="V292" s="95">
        <v>0</v>
      </c>
      <c r="W292" s="96">
        <v>0</v>
      </c>
      <c r="X292" s="92">
        <f t="shared" si="86"/>
        <v>0</v>
      </c>
      <c r="Y292" s="95">
        <v>368796000</v>
      </c>
      <c r="Z292" s="95">
        <v>371796000</v>
      </c>
      <c r="AA292" s="92">
        <f t="shared" si="87"/>
        <v>0.9919310589678211</v>
      </c>
      <c r="AB292" s="94">
        <v>0</v>
      </c>
      <c r="AC292" s="95">
        <v>0</v>
      </c>
      <c r="AD292" s="92">
        <f t="shared" si="88"/>
        <v>0</v>
      </c>
      <c r="AE292" s="40">
        <v>0</v>
      </c>
      <c r="AF292" s="48">
        <v>399255000</v>
      </c>
      <c r="AG292" s="27">
        <f t="shared" si="89"/>
        <v>0</v>
      </c>
    </row>
    <row r="293" spans="1:33" s="12" customFormat="1" ht="12.75" customHeight="1">
      <c r="A293" s="24"/>
      <c r="B293" s="25" t="s">
        <v>606</v>
      </c>
      <c r="C293" s="26" t="s">
        <v>607</v>
      </c>
      <c r="D293" s="39">
        <v>37900700</v>
      </c>
      <c r="E293" s="40">
        <v>238168590</v>
      </c>
      <c r="F293" s="92">
        <f t="shared" si="80"/>
        <v>0.15913391434193735</v>
      </c>
      <c r="G293" s="93">
        <v>126945750</v>
      </c>
      <c r="H293" s="94">
        <v>238096690</v>
      </c>
      <c r="I293" s="92">
        <f t="shared" si="81"/>
        <v>0.5331688987360556</v>
      </c>
      <c r="J293" s="94">
        <v>126945750</v>
      </c>
      <c r="K293" s="94">
        <v>238096690</v>
      </c>
      <c r="L293" s="92">
        <f t="shared" si="82"/>
        <v>0.5331688987360556</v>
      </c>
      <c r="M293" s="94">
        <v>126945750</v>
      </c>
      <c r="N293" s="94">
        <v>37900700</v>
      </c>
      <c r="O293" s="92">
        <f t="shared" si="83"/>
        <v>3.3494302216054055</v>
      </c>
      <c r="P293" s="94">
        <v>20412600</v>
      </c>
      <c r="Q293" s="94">
        <v>29828000</v>
      </c>
      <c r="R293" s="92">
        <f t="shared" si="84"/>
        <v>0.6843435698001877</v>
      </c>
      <c r="S293" s="95">
        <v>0</v>
      </c>
      <c r="T293" s="96">
        <v>29828000</v>
      </c>
      <c r="U293" s="92">
        <f t="shared" si="85"/>
        <v>0</v>
      </c>
      <c r="V293" s="95">
        <v>0</v>
      </c>
      <c r="W293" s="96">
        <v>99372005</v>
      </c>
      <c r="X293" s="92">
        <f t="shared" si="86"/>
        <v>0</v>
      </c>
      <c r="Y293" s="95">
        <v>5784400</v>
      </c>
      <c r="Z293" s="95">
        <v>29828000</v>
      </c>
      <c r="AA293" s="92">
        <f t="shared" si="87"/>
        <v>0.19392517098028697</v>
      </c>
      <c r="AB293" s="94">
        <v>480000</v>
      </c>
      <c r="AC293" s="95">
        <v>3737300</v>
      </c>
      <c r="AD293" s="92">
        <f t="shared" si="88"/>
        <v>0.12843496641960775</v>
      </c>
      <c r="AE293" s="40">
        <v>1605397</v>
      </c>
      <c r="AF293" s="48">
        <v>238096690</v>
      </c>
      <c r="AG293" s="27">
        <f t="shared" si="89"/>
        <v>0.006742626283464923</v>
      </c>
    </row>
    <row r="294" spans="1:33" s="12" customFormat="1" ht="12.75" customHeight="1">
      <c r="A294" s="24"/>
      <c r="B294" s="25" t="s">
        <v>608</v>
      </c>
      <c r="C294" s="26" t="s">
        <v>609</v>
      </c>
      <c r="D294" s="39">
        <v>37633431</v>
      </c>
      <c r="E294" s="40">
        <v>64193186</v>
      </c>
      <c r="F294" s="92">
        <f t="shared" si="80"/>
        <v>0.586252737167462</v>
      </c>
      <c r="G294" s="93">
        <v>13084143</v>
      </c>
      <c r="H294" s="94">
        <v>55206082</v>
      </c>
      <c r="I294" s="92">
        <f t="shared" si="81"/>
        <v>0.23700546255030377</v>
      </c>
      <c r="J294" s="94">
        <v>13084143</v>
      </c>
      <c r="K294" s="94">
        <v>53692882</v>
      </c>
      <c r="L294" s="92">
        <f t="shared" si="82"/>
        <v>0.24368487055695762</v>
      </c>
      <c r="M294" s="94">
        <v>13084143</v>
      </c>
      <c r="N294" s="94">
        <v>37633431</v>
      </c>
      <c r="O294" s="92">
        <f t="shared" si="83"/>
        <v>0.3476734024064933</v>
      </c>
      <c r="P294" s="94">
        <v>343400</v>
      </c>
      <c r="Q294" s="94">
        <v>9628400</v>
      </c>
      <c r="R294" s="92">
        <f t="shared" si="84"/>
        <v>0.035665323418221095</v>
      </c>
      <c r="S294" s="95">
        <v>0</v>
      </c>
      <c r="T294" s="96">
        <v>9628400</v>
      </c>
      <c r="U294" s="92">
        <f t="shared" si="85"/>
        <v>0</v>
      </c>
      <c r="V294" s="95">
        <v>0</v>
      </c>
      <c r="W294" s="96">
        <v>0</v>
      </c>
      <c r="X294" s="92">
        <f t="shared" si="86"/>
        <v>0</v>
      </c>
      <c r="Y294" s="95">
        <v>7561000</v>
      </c>
      <c r="Z294" s="95">
        <v>9628400</v>
      </c>
      <c r="AA294" s="92">
        <f t="shared" si="87"/>
        <v>0.7852810435794109</v>
      </c>
      <c r="AB294" s="94">
        <v>0</v>
      </c>
      <c r="AC294" s="95">
        <v>4150399</v>
      </c>
      <c r="AD294" s="92">
        <f t="shared" si="88"/>
        <v>0</v>
      </c>
      <c r="AE294" s="40">
        <v>0</v>
      </c>
      <c r="AF294" s="48">
        <v>55206082</v>
      </c>
      <c r="AG294" s="27">
        <f t="shared" si="89"/>
        <v>0</v>
      </c>
    </row>
    <row r="295" spans="1:33" s="12" customFormat="1" ht="12.75" customHeight="1">
      <c r="A295" s="24"/>
      <c r="B295" s="25" t="s">
        <v>610</v>
      </c>
      <c r="C295" s="26" t="s">
        <v>611</v>
      </c>
      <c r="D295" s="39">
        <v>11449485</v>
      </c>
      <c r="E295" s="40">
        <v>102032521</v>
      </c>
      <c r="F295" s="92">
        <f t="shared" si="80"/>
        <v>0.1122140753534846</v>
      </c>
      <c r="G295" s="93">
        <v>28931779</v>
      </c>
      <c r="H295" s="94">
        <v>105626522</v>
      </c>
      <c r="I295" s="92">
        <f t="shared" si="81"/>
        <v>0.27390638688264296</v>
      </c>
      <c r="J295" s="94">
        <v>28931779</v>
      </c>
      <c r="K295" s="94">
        <v>105466522</v>
      </c>
      <c r="L295" s="92">
        <f t="shared" si="82"/>
        <v>0.2743219217942922</v>
      </c>
      <c r="M295" s="94">
        <v>28931779</v>
      </c>
      <c r="N295" s="94">
        <v>11449485</v>
      </c>
      <c r="O295" s="92">
        <f t="shared" si="83"/>
        <v>2.526906581387722</v>
      </c>
      <c r="P295" s="94">
        <v>1837177</v>
      </c>
      <c r="Q295" s="94">
        <v>1837177</v>
      </c>
      <c r="R295" s="92">
        <f t="shared" si="84"/>
        <v>1</v>
      </c>
      <c r="S295" s="95">
        <v>0</v>
      </c>
      <c r="T295" s="96">
        <v>1837177</v>
      </c>
      <c r="U295" s="92">
        <f t="shared" si="85"/>
        <v>0</v>
      </c>
      <c r="V295" s="95">
        <v>0</v>
      </c>
      <c r="W295" s="96">
        <v>0</v>
      </c>
      <c r="X295" s="92">
        <f t="shared" si="86"/>
        <v>0</v>
      </c>
      <c r="Y295" s="95">
        <v>0</v>
      </c>
      <c r="Z295" s="95">
        <v>1837177</v>
      </c>
      <c r="AA295" s="92">
        <f t="shared" si="87"/>
        <v>0</v>
      </c>
      <c r="AB295" s="94">
        <v>0</v>
      </c>
      <c r="AC295" s="95">
        <v>20000</v>
      </c>
      <c r="AD295" s="92">
        <f t="shared" si="88"/>
        <v>0</v>
      </c>
      <c r="AE295" s="40">
        <v>0</v>
      </c>
      <c r="AF295" s="48">
        <v>105626522</v>
      </c>
      <c r="AG295" s="27">
        <f t="shared" si="89"/>
        <v>0</v>
      </c>
    </row>
    <row r="296" spans="1:33" s="12" customFormat="1" ht="12.75" customHeight="1">
      <c r="A296" s="24"/>
      <c r="B296" s="25" t="s">
        <v>612</v>
      </c>
      <c r="C296" s="26" t="s">
        <v>613</v>
      </c>
      <c r="D296" s="39">
        <v>33315300</v>
      </c>
      <c r="E296" s="40">
        <v>63802300</v>
      </c>
      <c r="F296" s="92">
        <f t="shared" si="80"/>
        <v>0.5221645614656525</v>
      </c>
      <c r="G296" s="93">
        <v>22798410</v>
      </c>
      <c r="H296" s="94">
        <v>53026300</v>
      </c>
      <c r="I296" s="92">
        <f t="shared" si="81"/>
        <v>0.42994532901597887</v>
      </c>
      <c r="J296" s="94">
        <v>22798410</v>
      </c>
      <c r="K296" s="94">
        <v>53026300</v>
      </c>
      <c r="L296" s="92">
        <f t="shared" si="82"/>
        <v>0.42994532901597887</v>
      </c>
      <c r="M296" s="94">
        <v>22798410</v>
      </c>
      <c r="N296" s="94">
        <v>33315300</v>
      </c>
      <c r="O296" s="92">
        <f t="shared" si="83"/>
        <v>0.684322518482499</v>
      </c>
      <c r="P296" s="94">
        <v>0</v>
      </c>
      <c r="Q296" s="94">
        <v>0</v>
      </c>
      <c r="R296" s="92">
        <f t="shared" si="84"/>
        <v>0</v>
      </c>
      <c r="S296" s="95">
        <v>0</v>
      </c>
      <c r="T296" s="96">
        <v>0</v>
      </c>
      <c r="U296" s="92">
        <f t="shared" si="85"/>
        <v>0</v>
      </c>
      <c r="V296" s="95">
        <v>0</v>
      </c>
      <c r="W296" s="96">
        <v>20206367</v>
      </c>
      <c r="X296" s="92">
        <f t="shared" si="86"/>
        <v>0</v>
      </c>
      <c r="Y296" s="95">
        <v>0</v>
      </c>
      <c r="Z296" s="95">
        <v>0</v>
      </c>
      <c r="AA296" s="92">
        <f t="shared" si="87"/>
        <v>0</v>
      </c>
      <c r="AB296" s="94">
        <v>55000</v>
      </c>
      <c r="AC296" s="95">
        <v>0</v>
      </c>
      <c r="AD296" s="92">
        <f t="shared" si="88"/>
        <v>0</v>
      </c>
      <c r="AE296" s="40">
        <v>18000000</v>
      </c>
      <c r="AF296" s="48">
        <v>53026300</v>
      </c>
      <c r="AG296" s="27">
        <f t="shared" si="89"/>
        <v>0.33945419537097626</v>
      </c>
    </row>
    <row r="297" spans="1:33" s="12" customFormat="1" ht="12.75" customHeight="1">
      <c r="A297" s="24"/>
      <c r="B297" s="25" t="s">
        <v>614</v>
      </c>
      <c r="C297" s="26" t="s">
        <v>615</v>
      </c>
      <c r="D297" s="39">
        <v>64151000</v>
      </c>
      <c r="E297" s="40">
        <v>110598000</v>
      </c>
      <c r="F297" s="92">
        <f t="shared" si="80"/>
        <v>0.5800376137000669</v>
      </c>
      <c r="G297" s="93">
        <v>18152452</v>
      </c>
      <c r="H297" s="94">
        <v>102884260</v>
      </c>
      <c r="I297" s="92">
        <f t="shared" si="81"/>
        <v>0.176435656921671</v>
      </c>
      <c r="J297" s="94">
        <v>18152452</v>
      </c>
      <c r="K297" s="94">
        <v>102884260</v>
      </c>
      <c r="L297" s="92">
        <f t="shared" si="82"/>
        <v>0.176435656921671</v>
      </c>
      <c r="M297" s="94">
        <v>18152452</v>
      </c>
      <c r="N297" s="94">
        <v>64151000</v>
      </c>
      <c r="O297" s="92">
        <f t="shared" si="83"/>
        <v>0.2829644432666677</v>
      </c>
      <c r="P297" s="94">
        <v>0</v>
      </c>
      <c r="Q297" s="94">
        <v>30193</v>
      </c>
      <c r="R297" s="92">
        <f t="shared" si="84"/>
        <v>0</v>
      </c>
      <c r="S297" s="95">
        <v>0</v>
      </c>
      <c r="T297" s="96">
        <v>30193</v>
      </c>
      <c r="U297" s="92">
        <f t="shared" si="85"/>
        <v>0</v>
      </c>
      <c r="V297" s="95">
        <v>0</v>
      </c>
      <c r="W297" s="96">
        <v>43167</v>
      </c>
      <c r="X297" s="92">
        <f t="shared" si="86"/>
        <v>0</v>
      </c>
      <c r="Y297" s="95">
        <v>30193</v>
      </c>
      <c r="Z297" s="95">
        <v>30193</v>
      </c>
      <c r="AA297" s="92">
        <f t="shared" si="87"/>
        <v>1</v>
      </c>
      <c r="AB297" s="94">
        <v>3355</v>
      </c>
      <c r="AC297" s="95">
        <v>100000</v>
      </c>
      <c r="AD297" s="92">
        <f t="shared" si="88"/>
        <v>0.03355</v>
      </c>
      <c r="AE297" s="40">
        <v>5363</v>
      </c>
      <c r="AF297" s="48">
        <v>102884260</v>
      </c>
      <c r="AG297" s="27">
        <f t="shared" si="89"/>
        <v>5.212653519595709E-05</v>
      </c>
    </row>
    <row r="298" spans="1:33" s="12" customFormat="1" ht="12.75" customHeight="1">
      <c r="A298" s="24"/>
      <c r="B298" s="25" t="s">
        <v>616</v>
      </c>
      <c r="C298" s="26" t="s">
        <v>617</v>
      </c>
      <c r="D298" s="39">
        <v>7569510</v>
      </c>
      <c r="E298" s="40">
        <v>107074510</v>
      </c>
      <c r="F298" s="92">
        <f t="shared" si="80"/>
        <v>0.07069385608208714</v>
      </c>
      <c r="G298" s="93">
        <v>37744320</v>
      </c>
      <c r="H298" s="94">
        <v>111551580</v>
      </c>
      <c r="I298" s="92">
        <f t="shared" si="81"/>
        <v>0.33835755620852703</v>
      </c>
      <c r="J298" s="94">
        <v>37744320</v>
      </c>
      <c r="K298" s="94">
        <v>111551580</v>
      </c>
      <c r="L298" s="92">
        <f t="shared" si="82"/>
        <v>0.33835755620852703</v>
      </c>
      <c r="M298" s="94">
        <v>37744320</v>
      </c>
      <c r="N298" s="94">
        <v>7569510</v>
      </c>
      <c r="O298" s="92">
        <f t="shared" si="83"/>
        <v>4.986362393338538</v>
      </c>
      <c r="P298" s="94">
        <v>2987600</v>
      </c>
      <c r="Q298" s="94">
        <v>2987600</v>
      </c>
      <c r="R298" s="92">
        <f t="shared" si="84"/>
        <v>1</v>
      </c>
      <c r="S298" s="95">
        <v>0</v>
      </c>
      <c r="T298" s="96">
        <v>2987600</v>
      </c>
      <c r="U298" s="92">
        <f t="shared" si="85"/>
        <v>0</v>
      </c>
      <c r="V298" s="95">
        <v>0</v>
      </c>
      <c r="W298" s="96">
        <v>42938134</v>
      </c>
      <c r="X298" s="92">
        <f t="shared" si="86"/>
        <v>0</v>
      </c>
      <c r="Y298" s="95">
        <v>0</v>
      </c>
      <c r="Z298" s="95">
        <v>2987600</v>
      </c>
      <c r="AA298" s="92">
        <f t="shared" si="87"/>
        <v>0</v>
      </c>
      <c r="AB298" s="94">
        <v>2000</v>
      </c>
      <c r="AC298" s="95">
        <v>14450</v>
      </c>
      <c r="AD298" s="92">
        <f t="shared" si="88"/>
        <v>0.1384083044982699</v>
      </c>
      <c r="AE298" s="40">
        <v>2500000</v>
      </c>
      <c r="AF298" s="48">
        <v>111551580</v>
      </c>
      <c r="AG298" s="27">
        <f t="shared" si="89"/>
        <v>0.02241115724223718</v>
      </c>
    </row>
    <row r="299" spans="1:33" s="12" customFormat="1" ht="12.75" customHeight="1">
      <c r="A299" s="29"/>
      <c r="B299" s="30" t="s">
        <v>689</v>
      </c>
      <c r="C299" s="29"/>
      <c r="D299" s="41">
        <f>SUM(N253:N298)</f>
        <v>5416140662</v>
      </c>
      <c r="E299" s="42">
        <f>SUM(E253:E298)</f>
        <v>14062053788</v>
      </c>
      <c r="F299" s="97">
        <f t="shared" si="80"/>
        <v>0.3851600017788241</v>
      </c>
      <c r="G299" s="98">
        <f>SUM(G253:G298)</f>
        <v>3890683342</v>
      </c>
      <c r="H299" s="99">
        <f>SUM(H253:H298)</f>
        <v>12062795463</v>
      </c>
      <c r="I299" s="97">
        <f t="shared" si="81"/>
        <v>0.3225357964440187</v>
      </c>
      <c r="J299" s="99">
        <f>SUM(J253:J298)</f>
        <v>3890683342</v>
      </c>
      <c r="K299" s="99">
        <f>SUM(K253:K298)</f>
        <v>11651369037</v>
      </c>
      <c r="L299" s="97">
        <f t="shared" si="82"/>
        <v>0.3339249945345285</v>
      </c>
      <c r="M299" s="99">
        <f>SUM(M253:M298)</f>
        <v>3890683342</v>
      </c>
      <c r="N299" s="99">
        <f>SUM(N253:N298)</f>
        <v>5416140662</v>
      </c>
      <c r="O299" s="97">
        <f t="shared" si="83"/>
        <v>0.7183497595063014</v>
      </c>
      <c r="P299" s="99">
        <f>SUM(P253:P298)</f>
        <v>1048082918</v>
      </c>
      <c r="Q299" s="99">
        <f>SUM(Q253:Q298)</f>
        <v>5009588515</v>
      </c>
      <c r="R299" s="97">
        <f t="shared" si="84"/>
        <v>0.20921537065604678</v>
      </c>
      <c r="S299" s="100">
        <f>SUM(S253:S298)</f>
        <v>204740248</v>
      </c>
      <c r="T299" s="101">
        <f>SUM(T253:T298)</f>
        <v>5009588515</v>
      </c>
      <c r="U299" s="97">
        <f t="shared" si="85"/>
        <v>0.04086967370412857</v>
      </c>
      <c r="V299" s="100">
        <f>SUM(V253:V298)</f>
        <v>204740248</v>
      </c>
      <c r="W299" s="101">
        <f>SUM(W253:W298)</f>
        <v>11614135748</v>
      </c>
      <c r="X299" s="97">
        <f t="shared" si="86"/>
        <v>0.01762853925960501</v>
      </c>
      <c r="Y299" s="100">
        <f>SUM(Y253:Y298)</f>
        <v>4563520679</v>
      </c>
      <c r="Z299" s="100">
        <f>SUM(Z253:Z298)</f>
        <v>5814444738</v>
      </c>
      <c r="AA299" s="97">
        <f t="shared" si="87"/>
        <v>0.7848592401567339</v>
      </c>
      <c r="AB299" s="99">
        <f>SUM(AB253:AB298)</f>
        <v>412088810</v>
      </c>
      <c r="AC299" s="100">
        <f>SUM(AC253:AC298)</f>
        <v>1097564792</v>
      </c>
      <c r="AD299" s="97">
        <f t="shared" si="88"/>
        <v>0.3754573880318129</v>
      </c>
      <c r="AE299" s="42">
        <f>SUM(AE253:AE298)</f>
        <v>971236016</v>
      </c>
      <c r="AF299" s="50">
        <f>SUM(AF253:AF298)</f>
        <v>12062795463</v>
      </c>
      <c r="AG299" s="31">
        <f t="shared" si="89"/>
        <v>0.0805150032576657</v>
      </c>
    </row>
    <row r="300" spans="1:33" s="12" customFormat="1" ht="12.75" customHeight="1">
      <c r="A300" s="32"/>
      <c r="B300" s="33"/>
      <c r="C300" s="34"/>
      <c r="D300" s="43"/>
      <c r="E300" s="44"/>
      <c r="F300" s="35"/>
      <c r="G300" s="47"/>
      <c r="H300" s="44"/>
      <c r="I300" s="35"/>
      <c r="J300" s="44"/>
      <c r="K300" s="44"/>
      <c r="L300" s="35"/>
      <c r="M300" s="44"/>
      <c r="N300" s="44"/>
      <c r="O300" s="35"/>
      <c r="P300" s="44"/>
      <c r="Q300" s="44"/>
      <c r="R300" s="35"/>
      <c r="S300" s="44"/>
      <c r="T300" s="47"/>
      <c r="U300" s="35"/>
      <c r="V300" s="44"/>
      <c r="W300" s="47"/>
      <c r="X300" s="35"/>
      <c r="Y300" s="44"/>
      <c r="Z300" s="44"/>
      <c r="AA300" s="35"/>
      <c r="AB300" s="44"/>
      <c r="AC300" s="44"/>
      <c r="AD300" s="35"/>
      <c r="AE300" s="44"/>
      <c r="AF300" s="44"/>
      <c r="AG300" s="35"/>
    </row>
    <row r="301" spans="1:33" s="12" customFormat="1" ht="13.5" customHeight="1">
      <c r="A301" s="36"/>
      <c r="B301" s="111" t="s">
        <v>46</v>
      </c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</row>
    <row r="302" spans="1:3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</sheetData>
  <sheetProtection password="F954" sheet="1" objects="1" scenarios="1"/>
  <mergeCells count="2">
    <mergeCell ref="B2:AG2"/>
    <mergeCell ref="B301:AG301"/>
  </mergeCells>
  <printOptions horizontalCentered="1"/>
  <pageMargins left="0.05" right="0.05" top="0.33" bottom="0.16" header="0.33" footer="0.16"/>
  <pageSetup horizontalDpi="600" verticalDpi="600" orientation="portrait" paperSize="9" scale="65" r:id="rId1"/>
  <rowBreaks count="1" manualBreakCount="1">
    <brk id="249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68"/>
      <c r="E5" s="69"/>
      <c r="F5" s="18"/>
      <c r="G5" s="70"/>
      <c r="H5" s="69"/>
      <c r="I5" s="18"/>
      <c r="J5" s="69"/>
      <c r="K5" s="69"/>
      <c r="L5" s="18"/>
      <c r="M5" s="69"/>
      <c r="N5" s="69"/>
      <c r="O5" s="18"/>
      <c r="P5" s="69"/>
      <c r="Q5" s="69"/>
      <c r="R5" s="18"/>
      <c r="S5" s="69"/>
      <c r="T5" s="70"/>
      <c r="U5" s="18"/>
      <c r="V5" s="69"/>
      <c r="W5" s="70"/>
      <c r="X5" s="18"/>
      <c r="Y5" s="69"/>
      <c r="Z5" s="69"/>
      <c r="AA5" s="18"/>
      <c r="AB5" s="69"/>
      <c r="AC5" s="69"/>
      <c r="AD5" s="18"/>
      <c r="AE5" s="69"/>
      <c r="AF5" s="69"/>
      <c r="AG5" s="18"/>
    </row>
    <row r="6" spans="1:33" s="12" customFormat="1" ht="12.75">
      <c r="A6" s="20"/>
      <c r="B6" s="71" t="s">
        <v>618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619</v>
      </c>
      <c r="B8" s="72" t="s">
        <v>56</v>
      </c>
      <c r="C8" s="26" t="s">
        <v>57</v>
      </c>
      <c r="D8" s="39">
        <v>5342492900</v>
      </c>
      <c r="E8" s="40">
        <v>6610800800</v>
      </c>
      <c r="F8" s="92">
        <f>IF($E8=0,0,$N8/$E8)</f>
        <v>0.8081461023602465</v>
      </c>
      <c r="G8" s="93">
        <v>1715592330</v>
      </c>
      <c r="H8" s="94">
        <v>5640299510</v>
      </c>
      <c r="I8" s="92">
        <f>IF($AF8=0,0,$M8/$AF8)</f>
        <v>0.3041668845702841</v>
      </c>
      <c r="J8" s="94">
        <v>1715592330</v>
      </c>
      <c r="K8" s="94">
        <v>3615596844</v>
      </c>
      <c r="L8" s="92">
        <f>IF($K8=0,0,$M8/$K8)</f>
        <v>0.4744976843441453</v>
      </c>
      <c r="M8" s="94">
        <v>1715592330</v>
      </c>
      <c r="N8" s="94">
        <v>5342492900</v>
      </c>
      <c r="O8" s="92">
        <f>IF($N8=0,0,$M8/$N8)</f>
        <v>0.3211220608266976</v>
      </c>
      <c r="P8" s="94">
        <v>1021395680</v>
      </c>
      <c r="Q8" s="94">
        <v>2183122880</v>
      </c>
      <c r="R8" s="92">
        <f>IF($T8=0,0,$P8/$T8)</f>
        <v>0.467859912677018</v>
      </c>
      <c r="S8" s="95">
        <v>470000000</v>
      </c>
      <c r="T8" s="96">
        <v>2183122880</v>
      </c>
      <c r="U8" s="92">
        <f>IF($T8=0,0,$V8/$T8)</f>
        <v>0.21528792735661312</v>
      </c>
      <c r="V8" s="95">
        <v>470000000</v>
      </c>
      <c r="W8" s="96">
        <v>10231789000</v>
      </c>
      <c r="X8" s="92">
        <f>IF($W8=0,0,$V8/$W8)</f>
        <v>0.045935270948218344</v>
      </c>
      <c r="Y8" s="95">
        <v>1620048510</v>
      </c>
      <c r="Z8" s="95">
        <v>2183122880</v>
      </c>
      <c r="AA8" s="92">
        <f>IF($Z8=0,0,$Y8/$Z8)</f>
        <v>0.7420784807129134</v>
      </c>
      <c r="AB8" s="95">
        <v>811110000</v>
      </c>
      <c r="AC8" s="95">
        <v>3003748380</v>
      </c>
      <c r="AD8" s="92">
        <f>IF($AC8=0,0,$AB8/$AC8)</f>
        <v>0.27003260506128013</v>
      </c>
      <c r="AE8" s="94">
        <v>1125762000</v>
      </c>
      <c r="AF8" s="95">
        <v>5640299510</v>
      </c>
      <c r="AG8" s="104">
        <f>IF($AF8=0,0,$AE8/$AF8)</f>
        <v>0.19959259220260805</v>
      </c>
    </row>
    <row r="9" spans="1:33" s="65" customFormat="1" ht="12.75">
      <c r="A9" s="73"/>
      <c r="B9" s="74" t="s">
        <v>620</v>
      </c>
      <c r="C9" s="20"/>
      <c r="D9" s="41">
        <f>N8</f>
        <v>5342492900</v>
      </c>
      <c r="E9" s="42">
        <f>E8</f>
        <v>6610800800</v>
      </c>
      <c r="F9" s="97">
        <f>IF($E9=0,0,$N9/$E9)</f>
        <v>0.8081461023602465</v>
      </c>
      <c r="G9" s="98">
        <f>G8</f>
        <v>1715592330</v>
      </c>
      <c r="H9" s="99">
        <f>H8</f>
        <v>5640299510</v>
      </c>
      <c r="I9" s="97">
        <f>IF($AF9=0,0,$M9/$AF9)</f>
        <v>0.3041668845702841</v>
      </c>
      <c r="J9" s="99">
        <f>J8</f>
        <v>1715592330</v>
      </c>
      <c r="K9" s="99">
        <f>K8</f>
        <v>3615596844</v>
      </c>
      <c r="L9" s="97">
        <f>IF($K9=0,0,$M9/$K9)</f>
        <v>0.4744976843441453</v>
      </c>
      <c r="M9" s="99">
        <f>M8</f>
        <v>1715592330</v>
      </c>
      <c r="N9" s="99">
        <f>N8</f>
        <v>5342492900</v>
      </c>
      <c r="O9" s="97">
        <f>IF($N9=0,0,$M9/$N9)</f>
        <v>0.3211220608266976</v>
      </c>
      <c r="P9" s="99">
        <f>P8</f>
        <v>1021395680</v>
      </c>
      <c r="Q9" s="99">
        <f>Q8</f>
        <v>2183122880</v>
      </c>
      <c r="R9" s="97">
        <f>IF($T9=0,0,$P9/$T9)</f>
        <v>0.467859912677018</v>
      </c>
      <c r="S9" s="102">
        <f>S8</f>
        <v>470000000</v>
      </c>
      <c r="T9" s="103">
        <f>T8</f>
        <v>2183122880</v>
      </c>
      <c r="U9" s="97">
        <f>IF($T9=0,0,$V9/$T9)</f>
        <v>0.21528792735661312</v>
      </c>
      <c r="V9" s="102">
        <f>V8</f>
        <v>470000000</v>
      </c>
      <c r="W9" s="103">
        <f>W8</f>
        <v>10231789000</v>
      </c>
      <c r="X9" s="97">
        <f>IF($W9=0,0,$V9/$W9)</f>
        <v>0.045935270948218344</v>
      </c>
      <c r="Y9" s="102">
        <f>Y8</f>
        <v>1620048510</v>
      </c>
      <c r="Z9" s="102">
        <f>Z8</f>
        <v>2183122880</v>
      </c>
      <c r="AA9" s="97">
        <f>IF($Z9=0,0,$Y9/$Z9)</f>
        <v>0.7420784807129134</v>
      </c>
      <c r="AB9" s="102">
        <f>AB8</f>
        <v>811110000</v>
      </c>
      <c r="AC9" s="102">
        <f>AC8</f>
        <v>3003748380</v>
      </c>
      <c r="AD9" s="97">
        <f>IF($AC9=0,0,$AB9/$AC9)</f>
        <v>0.27003260506128013</v>
      </c>
      <c r="AE9" s="99">
        <f>AE8</f>
        <v>1125762000</v>
      </c>
      <c r="AF9" s="102">
        <f>AF8</f>
        <v>5640299510</v>
      </c>
      <c r="AG9" s="106">
        <f>IF($AF9=0,0,$AE9/$AF9)</f>
        <v>0.19959259220260805</v>
      </c>
    </row>
    <row r="10" spans="1:33" s="12" customFormat="1" ht="12.75">
      <c r="A10" s="24" t="s">
        <v>621</v>
      </c>
      <c r="B10" s="72" t="s">
        <v>105</v>
      </c>
      <c r="C10" s="26" t="s">
        <v>106</v>
      </c>
      <c r="D10" s="39">
        <v>87603827</v>
      </c>
      <c r="E10" s="40">
        <v>119975827</v>
      </c>
      <c r="F10" s="92">
        <f aca="true" t="shared" si="0" ref="F10:F41">IF($E10=0,0,$N10/$E10)</f>
        <v>0.7301789801373905</v>
      </c>
      <c r="G10" s="93">
        <v>47732793</v>
      </c>
      <c r="H10" s="94">
        <v>112290827</v>
      </c>
      <c r="I10" s="92">
        <f aca="true" t="shared" si="1" ref="I10:I41">IF($AF10=0,0,$M10/$AF10)</f>
        <v>0.42508185463804626</v>
      </c>
      <c r="J10" s="94">
        <v>47732793</v>
      </c>
      <c r="K10" s="94">
        <v>84860204</v>
      </c>
      <c r="L10" s="92">
        <f aca="true" t="shared" si="2" ref="L10:L41">IF($K10=0,0,$M10/$K10)</f>
        <v>0.5624873704050959</v>
      </c>
      <c r="M10" s="94">
        <v>47732793</v>
      </c>
      <c r="N10" s="94">
        <v>87603827</v>
      </c>
      <c r="O10" s="92">
        <f aca="true" t="shared" si="3" ref="O10:O41">IF($N10=0,0,$M10/$N10)</f>
        <v>0.5448710933598826</v>
      </c>
      <c r="P10" s="94">
        <v>0</v>
      </c>
      <c r="Q10" s="94">
        <v>0</v>
      </c>
      <c r="R10" s="92">
        <f aca="true" t="shared" si="4" ref="R10:R41">IF($T10=0,0,$P10/$T10)</f>
        <v>0</v>
      </c>
      <c r="S10" s="95">
        <v>0</v>
      </c>
      <c r="T10" s="96">
        <v>0</v>
      </c>
      <c r="U10" s="92">
        <f aca="true" t="shared" si="5" ref="U10:U41">IF($T10=0,0,$V10/$T10)</f>
        <v>0</v>
      </c>
      <c r="V10" s="95">
        <v>0</v>
      </c>
      <c r="W10" s="96">
        <v>33281760</v>
      </c>
      <c r="X10" s="92">
        <f aca="true" t="shared" si="6" ref="X10:X41">IF($W10=0,0,$V10/$W10)</f>
        <v>0</v>
      </c>
      <c r="Y10" s="95">
        <v>45450544</v>
      </c>
      <c r="Z10" s="95">
        <v>47966544</v>
      </c>
      <c r="AA10" s="92">
        <f aca="true" t="shared" si="7" ref="AA10:AA41">IF($Z10=0,0,$Y10/$Z10)</f>
        <v>0.9475467734344171</v>
      </c>
      <c r="AB10" s="95">
        <v>0</v>
      </c>
      <c r="AC10" s="95">
        <v>68612760</v>
      </c>
      <c r="AD10" s="92">
        <f aca="true" t="shared" si="8" ref="AD10:AD41">IF($AC10=0,0,$AB10/$AC10)</f>
        <v>0</v>
      </c>
      <c r="AE10" s="94">
        <v>0</v>
      </c>
      <c r="AF10" s="95">
        <v>112290827</v>
      </c>
      <c r="AG10" s="104">
        <f aca="true" t="shared" si="9" ref="AG10:AG41">IF($AF10=0,0,$AE10/$AF10)</f>
        <v>0</v>
      </c>
    </row>
    <row r="11" spans="1:33" s="12" customFormat="1" ht="12.75">
      <c r="A11" s="24" t="s">
        <v>621</v>
      </c>
      <c r="B11" s="72" t="s">
        <v>107</v>
      </c>
      <c r="C11" s="26" t="s">
        <v>108</v>
      </c>
      <c r="D11" s="39">
        <v>86530177</v>
      </c>
      <c r="E11" s="40">
        <v>136344513</v>
      </c>
      <c r="F11" s="92">
        <f t="shared" si="0"/>
        <v>0.634643632487066</v>
      </c>
      <c r="G11" s="93">
        <v>43282900</v>
      </c>
      <c r="H11" s="94">
        <v>119589715</v>
      </c>
      <c r="I11" s="92">
        <f t="shared" si="1"/>
        <v>0.36192828120712556</v>
      </c>
      <c r="J11" s="94">
        <v>43282900</v>
      </c>
      <c r="K11" s="94">
        <v>80514124</v>
      </c>
      <c r="L11" s="92">
        <f t="shared" si="2"/>
        <v>0.5375814558946205</v>
      </c>
      <c r="M11" s="94">
        <v>43282900</v>
      </c>
      <c r="N11" s="94">
        <v>86530177</v>
      </c>
      <c r="O11" s="92">
        <f t="shared" si="3"/>
        <v>0.5002058414834861</v>
      </c>
      <c r="P11" s="94">
        <v>5120702</v>
      </c>
      <c r="Q11" s="94">
        <v>17834702</v>
      </c>
      <c r="R11" s="92">
        <f t="shared" si="4"/>
        <v>0.28712013242497686</v>
      </c>
      <c r="S11" s="95">
        <v>730000</v>
      </c>
      <c r="T11" s="96">
        <v>17834702</v>
      </c>
      <c r="U11" s="92">
        <f t="shared" si="5"/>
        <v>0.040931438047016426</v>
      </c>
      <c r="V11" s="95">
        <v>730000</v>
      </c>
      <c r="W11" s="96">
        <v>284899259</v>
      </c>
      <c r="X11" s="92">
        <f t="shared" si="6"/>
        <v>0.0025623092266449173</v>
      </c>
      <c r="Y11" s="95">
        <v>13011000</v>
      </c>
      <c r="Z11" s="95">
        <v>17834702</v>
      </c>
      <c r="AA11" s="92">
        <f t="shared" si="7"/>
        <v>0.7295327951092202</v>
      </c>
      <c r="AB11" s="95">
        <v>9171312</v>
      </c>
      <c r="AC11" s="95">
        <v>75204543</v>
      </c>
      <c r="AD11" s="92">
        <f t="shared" si="8"/>
        <v>0.12195156880349635</v>
      </c>
      <c r="AE11" s="94">
        <v>8791085</v>
      </c>
      <c r="AF11" s="95">
        <v>119589715</v>
      </c>
      <c r="AG11" s="104">
        <f t="shared" si="9"/>
        <v>0.07351037670756218</v>
      </c>
    </row>
    <row r="12" spans="1:33" s="12" customFormat="1" ht="12.75">
      <c r="A12" s="24" t="s">
        <v>621</v>
      </c>
      <c r="B12" s="72" t="s">
        <v>109</v>
      </c>
      <c r="C12" s="26" t="s">
        <v>110</v>
      </c>
      <c r="D12" s="39">
        <v>0</v>
      </c>
      <c r="E12" s="40">
        <v>0</v>
      </c>
      <c r="F12" s="92">
        <f t="shared" si="0"/>
        <v>0</v>
      </c>
      <c r="G12" s="93">
        <v>0</v>
      </c>
      <c r="H12" s="94">
        <v>0</v>
      </c>
      <c r="I12" s="92">
        <f t="shared" si="1"/>
        <v>0</v>
      </c>
      <c r="J12" s="94">
        <v>0</v>
      </c>
      <c r="K12" s="94">
        <v>0</v>
      </c>
      <c r="L12" s="92">
        <f t="shared" si="2"/>
        <v>0</v>
      </c>
      <c r="M12" s="94">
        <v>0</v>
      </c>
      <c r="N12" s="94">
        <v>0</v>
      </c>
      <c r="O12" s="92">
        <f t="shared" si="3"/>
        <v>0</v>
      </c>
      <c r="P12" s="94">
        <v>0</v>
      </c>
      <c r="Q12" s="94">
        <v>0</v>
      </c>
      <c r="R12" s="92">
        <f t="shared" si="4"/>
        <v>0</v>
      </c>
      <c r="S12" s="95">
        <v>0</v>
      </c>
      <c r="T12" s="96">
        <v>0</v>
      </c>
      <c r="U12" s="92">
        <f t="shared" si="5"/>
        <v>0</v>
      </c>
      <c r="V12" s="95">
        <v>0</v>
      </c>
      <c r="W12" s="96">
        <v>0</v>
      </c>
      <c r="X12" s="92">
        <f t="shared" si="6"/>
        <v>0</v>
      </c>
      <c r="Y12" s="95">
        <v>0</v>
      </c>
      <c r="Z12" s="95">
        <v>0</v>
      </c>
      <c r="AA12" s="92">
        <f t="shared" si="7"/>
        <v>0</v>
      </c>
      <c r="AB12" s="95">
        <v>0</v>
      </c>
      <c r="AC12" s="95">
        <v>0</v>
      </c>
      <c r="AD12" s="92">
        <f t="shared" si="8"/>
        <v>0</v>
      </c>
      <c r="AE12" s="94">
        <v>0</v>
      </c>
      <c r="AF12" s="95">
        <v>0</v>
      </c>
      <c r="AG12" s="104">
        <f t="shared" si="9"/>
        <v>0</v>
      </c>
    </row>
    <row r="13" spans="1:33" s="12" customFormat="1" ht="12.75">
      <c r="A13" s="24" t="s">
        <v>621</v>
      </c>
      <c r="B13" s="72" t="s">
        <v>111</v>
      </c>
      <c r="C13" s="26" t="s">
        <v>112</v>
      </c>
      <c r="D13" s="39">
        <v>251705281</v>
      </c>
      <c r="E13" s="40">
        <v>309347435</v>
      </c>
      <c r="F13" s="92">
        <f t="shared" si="0"/>
        <v>0.8136653242332524</v>
      </c>
      <c r="G13" s="93">
        <v>89613416</v>
      </c>
      <c r="H13" s="94">
        <v>239751335</v>
      </c>
      <c r="I13" s="92">
        <f t="shared" si="1"/>
        <v>0.37377650472728335</v>
      </c>
      <c r="J13" s="94">
        <v>89613416</v>
      </c>
      <c r="K13" s="94">
        <v>175988956</v>
      </c>
      <c r="L13" s="92">
        <f t="shared" si="2"/>
        <v>0.5091990886064465</v>
      </c>
      <c r="M13" s="94">
        <v>89613416</v>
      </c>
      <c r="N13" s="94">
        <v>251705281</v>
      </c>
      <c r="O13" s="92">
        <f t="shared" si="3"/>
        <v>0.35602517215361884</v>
      </c>
      <c r="P13" s="94">
        <v>32547750</v>
      </c>
      <c r="Q13" s="94">
        <v>55017890</v>
      </c>
      <c r="R13" s="92">
        <f t="shared" si="4"/>
        <v>0.5915848463108999</v>
      </c>
      <c r="S13" s="95">
        <v>0</v>
      </c>
      <c r="T13" s="96">
        <v>55017890</v>
      </c>
      <c r="U13" s="92">
        <f t="shared" si="5"/>
        <v>0</v>
      </c>
      <c r="V13" s="95">
        <v>0</v>
      </c>
      <c r="W13" s="96">
        <v>340000000</v>
      </c>
      <c r="X13" s="92">
        <f t="shared" si="6"/>
        <v>0</v>
      </c>
      <c r="Y13" s="95">
        <v>12951980</v>
      </c>
      <c r="Z13" s="95">
        <v>60911920</v>
      </c>
      <c r="AA13" s="92">
        <f t="shared" si="7"/>
        <v>0.21263457136140185</v>
      </c>
      <c r="AB13" s="95">
        <v>70000000</v>
      </c>
      <c r="AC13" s="95">
        <v>126296669</v>
      </c>
      <c r="AD13" s="92">
        <f t="shared" si="8"/>
        <v>0.5542505638054477</v>
      </c>
      <c r="AE13" s="94">
        <v>13500000</v>
      </c>
      <c r="AF13" s="95">
        <v>239751335</v>
      </c>
      <c r="AG13" s="104">
        <f t="shared" si="9"/>
        <v>0.05630834130704632</v>
      </c>
    </row>
    <row r="14" spans="1:33" s="12" customFormat="1" ht="12.75">
      <c r="A14" s="24" t="s">
        <v>621</v>
      </c>
      <c r="B14" s="72" t="s">
        <v>113</v>
      </c>
      <c r="C14" s="26" t="s">
        <v>114</v>
      </c>
      <c r="D14" s="39">
        <v>160855455</v>
      </c>
      <c r="E14" s="40">
        <v>209409265</v>
      </c>
      <c r="F14" s="92">
        <f t="shared" si="0"/>
        <v>0.7681391508632629</v>
      </c>
      <c r="G14" s="93">
        <v>56425919</v>
      </c>
      <c r="H14" s="94">
        <v>204404625</v>
      </c>
      <c r="I14" s="92">
        <f t="shared" si="1"/>
        <v>0.2760501089444527</v>
      </c>
      <c r="J14" s="94">
        <v>56425919</v>
      </c>
      <c r="K14" s="94">
        <v>204404625</v>
      </c>
      <c r="L14" s="92">
        <f t="shared" si="2"/>
        <v>0.2760501089444527</v>
      </c>
      <c r="M14" s="94">
        <v>56425919</v>
      </c>
      <c r="N14" s="94">
        <v>160855455</v>
      </c>
      <c r="O14" s="92">
        <f t="shared" si="3"/>
        <v>0.3507864809434035</v>
      </c>
      <c r="P14" s="94">
        <v>0</v>
      </c>
      <c r="Q14" s="94">
        <v>0</v>
      </c>
      <c r="R14" s="92">
        <f t="shared" si="4"/>
        <v>0</v>
      </c>
      <c r="S14" s="95">
        <v>0</v>
      </c>
      <c r="T14" s="96">
        <v>0</v>
      </c>
      <c r="U14" s="92">
        <f t="shared" si="5"/>
        <v>0</v>
      </c>
      <c r="V14" s="95">
        <v>0</v>
      </c>
      <c r="W14" s="96">
        <v>323918924</v>
      </c>
      <c r="X14" s="92">
        <f t="shared" si="6"/>
        <v>0</v>
      </c>
      <c r="Y14" s="95">
        <v>11464992</v>
      </c>
      <c r="Z14" s="95">
        <v>12174430</v>
      </c>
      <c r="AA14" s="92">
        <f t="shared" si="7"/>
        <v>0.94172721022668</v>
      </c>
      <c r="AB14" s="95">
        <v>7921450</v>
      </c>
      <c r="AC14" s="95">
        <v>87604907</v>
      </c>
      <c r="AD14" s="92">
        <f t="shared" si="8"/>
        <v>0.09042244631342397</v>
      </c>
      <c r="AE14" s="94">
        <v>0</v>
      </c>
      <c r="AF14" s="95">
        <v>204404625</v>
      </c>
      <c r="AG14" s="104">
        <f t="shared" si="9"/>
        <v>0</v>
      </c>
    </row>
    <row r="15" spans="1:33" s="12" customFormat="1" ht="12.75">
      <c r="A15" s="24" t="s">
        <v>621</v>
      </c>
      <c r="B15" s="72" t="s">
        <v>115</v>
      </c>
      <c r="C15" s="26" t="s">
        <v>116</v>
      </c>
      <c r="D15" s="39">
        <v>56924761</v>
      </c>
      <c r="E15" s="40">
        <v>88622761</v>
      </c>
      <c r="F15" s="92">
        <f t="shared" si="0"/>
        <v>0.6423266478912794</v>
      </c>
      <c r="G15" s="93">
        <v>25432267</v>
      </c>
      <c r="H15" s="94">
        <v>74132461</v>
      </c>
      <c r="I15" s="92">
        <f t="shared" si="1"/>
        <v>0.3430651924532763</v>
      </c>
      <c r="J15" s="94">
        <v>25432267</v>
      </c>
      <c r="K15" s="94">
        <v>66390277</v>
      </c>
      <c r="L15" s="92">
        <f t="shared" si="2"/>
        <v>0.38307216281082845</v>
      </c>
      <c r="M15" s="94">
        <v>25432267</v>
      </c>
      <c r="N15" s="94">
        <v>56924761</v>
      </c>
      <c r="O15" s="92">
        <f t="shared" si="3"/>
        <v>0.4467698511724977</v>
      </c>
      <c r="P15" s="94">
        <v>404700</v>
      </c>
      <c r="Q15" s="94">
        <v>14457700</v>
      </c>
      <c r="R15" s="92">
        <f t="shared" si="4"/>
        <v>0.027992004260705368</v>
      </c>
      <c r="S15" s="95">
        <v>0</v>
      </c>
      <c r="T15" s="96">
        <v>14457700</v>
      </c>
      <c r="U15" s="92">
        <f t="shared" si="5"/>
        <v>0</v>
      </c>
      <c r="V15" s="95">
        <v>0</v>
      </c>
      <c r="W15" s="96">
        <v>113168000</v>
      </c>
      <c r="X15" s="92">
        <f t="shared" si="6"/>
        <v>0</v>
      </c>
      <c r="Y15" s="95">
        <v>14053000</v>
      </c>
      <c r="Z15" s="95">
        <v>14457700</v>
      </c>
      <c r="AA15" s="92">
        <f t="shared" si="7"/>
        <v>0.9720079957392946</v>
      </c>
      <c r="AB15" s="95">
        <v>8530000</v>
      </c>
      <c r="AC15" s="95">
        <v>22360467</v>
      </c>
      <c r="AD15" s="92">
        <f t="shared" si="8"/>
        <v>0.3814768269374696</v>
      </c>
      <c r="AE15" s="94">
        <v>27172000</v>
      </c>
      <c r="AF15" s="95">
        <v>74132461</v>
      </c>
      <c r="AG15" s="104">
        <f t="shared" si="9"/>
        <v>0.3665330900049305</v>
      </c>
    </row>
    <row r="16" spans="1:33" s="12" customFormat="1" ht="12.75">
      <c r="A16" s="24" t="s">
        <v>621</v>
      </c>
      <c r="B16" s="72" t="s">
        <v>117</v>
      </c>
      <c r="C16" s="26" t="s">
        <v>118</v>
      </c>
      <c r="D16" s="39">
        <v>16366834</v>
      </c>
      <c r="E16" s="40">
        <v>29630124</v>
      </c>
      <c r="F16" s="92">
        <f t="shared" si="0"/>
        <v>0.5523714311826707</v>
      </c>
      <c r="G16" s="93">
        <v>2582709</v>
      </c>
      <c r="H16" s="94">
        <v>29130420</v>
      </c>
      <c r="I16" s="92">
        <f t="shared" si="1"/>
        <v>0.08866020469323821</v>
      </c>
      <c r="J16" s="94">
        <v>2582709</v>
      </c>
      <c r="K16" s="94">
        <v>29130420</v>
      </c>
      <c r="L16" s="92">
        <f t="shared" si="2"/>
        <v>0.08866020469323821</v>
      </c>
      <c r="M16" s="94">
        <v>2582709</v>
      </c>
      <c r="N16" s="94">
        <v>16366834</v>
      </c>
      <c r="O16" s="92">
        <f t="shared" si="3"/>
        <v>0.15780138052356368</v>
      </c>
      <c r="P16" s="94">
        <v>0</v>
      </c>
      <c r="Q16" s="94">
        <v>0</v>
      </c>
      <c r="R16" s="92">
        <f t="shared" si="4"/>
        <v>0</v>
      </c>
      <c r="S16" s="95">
        <v>0</v>
      </c>
      <c r="T16" s="96">
        <v>0</v>
      </c>
      <c r="U16" s="92">
        <f t="shared" si="5"/>
        <v>0</v>
      </c>
      <c r="V16" s="95">
        <v>0</v>
      </c>
      <c r="W16" s="96">
        <v>0</v>
      </c>
      <c r="X16" s="92">
        <f t="shared" si="6"/>
        <v>0</v>
      </c>
      <c r="Y16" s="95">
        <v>0</v>
      </c>
      <c r="Z16" s="95">
        <v>0</v>
      </c>
      <c r="AA16" s="92">
        <f t="shared" si="7"/>
        <v>0</v>
      </c>
      <c r="AB16" s="95">
        <v>0</v>
      </c>
      <c r="AC16" s="95">
        <v>10220849</v>
      </c>
      <c r="AD16" s="92">
        <f t="shared" si="8"/>
        <v>0</v>
      </c>
      <c r="AE16" s="94">
        <v>0</v>
      </c>
      <c r="AF16" s="95">
        <v>29130420</v>
      </c>
      <c r="AG16" s="104">
        <f t="shared" si="9"/>
        <v>0</v>
      </c>
    </row>
    <row r="17" spans="1:33" s="12" customFormat="1" ht="12.75">
      <c r="A17" s="24" t="s">
        <v>621</v>
      </c>
      <c r="B17" s="72" t="s">
        <v>119</v>
      </c>
      <c r="C17" s="26" t="s">
        <v>120</v>
      </c>
      <c r="D17" s="39">
        <v>408887432</v>
      </c>
      <c r="E17" s="40">
        <v>447522916</v>
      </c>
      <c r="F17" s="92">
        <f t="shared" si="0"/>
        <v>0.9136681438677433</v>
      </c>
      <c r="G17" s="93">
        <v>143633790</v>
      </c>
      <c r="H17" s="94">
        <v>371604620</v>
      </c>
      <c r="I17" s="92">
        <f t="shared" si="1"/>
        <v>0.38652315463677495</v>
      </c>
      <c r="J17" s="94">
        <v>143633790</v>
      </c>
      <c r="K17" s="94">
        <v>260380863</v>
      </c>
      <c r="L17" s="92">
        <f t="shared" si="2"/>
        <v>0.5516295949906272</v>
      </c>
      <c r="M17" s="94">
        <v>143633790</v>
      </c>
      <c r="N17" s="94">
        <v>408887432</v>
      </c>
      <c r="O17" s="92">
        <f t="shared" si="3"/>
        <v>0.35127954238515213</v>
      </c>
      <c r="P17" s="94">
        <v>21700000</v>
      </c>
      <c r="Q17" s="94">
        <v>39867800</v>
      </c>
      <c r="R17" s="92">
        <f t="shared" si="4"/>
        <v>0.5442989078905783</v>
      </c>
      <c r="S17" s="95">
        <v>0</v>
      </c>
      <c r="T17" s="96">
        <v>39867800</v>
      </c>
      <c r="U17" s="92">
        <f t="shared" si="5"/>
        <v>0</v>
      </c>
      <c r="V17" s="95">
        <v>0</v>
      </c>
      <c r="W17" s="96">
        <v>39868000</v>
      </c>
      <c r="X17" s="92">
        <f t="shared" si="6"/>
        <v>0</v>
      </c>
      <c r="Y17" s="95">
        <v>35167800</v>
      </c>
      <c r="Z17" s="95">
        <v>39867800</v>
      </c>
      <c r="AA17" s="92">
        <f t="shared" si="7"/>
        <v>0.8821103747886766</v>
      </c>
      <c r="AB17" s="95">
        <v>0</v>
      </c>
      <c r="AC17" s="95">
        <v>221244862</v>
      </c>
      <c r="AD17" s="92">
        <f t="shared" si="8"/>
        <v>0</v>
      </c>
      <c r="AE17" s="94">
        <v>0</v>
      </c>
      <c r="AF17" s="95">
        <v>371604620</v>
      </c>
      <c r="AG17" s="104">
        <f t="shared" si="9"/>
        <v>0</v>
      </c>
    </row>
    <row r="18" spans="1:33" s="12" customFormat="1" ht="12.75">
      <c r="A18" s="24" t="s">
        <v>621</v>
      </c>
      <c r="B18" s="72" t="s">
        <v>121</v>
      </c>
      <c r="C18" s="26" t="s">
        <v>122</v>
      </c>
      <c r="D18" s="39">
        <v>0</v>
      </c>
      <c r="E18" s="40">
        <v>0</v>
      </c>
      <c r="F18" s="92">
        <f t="shared" si="0"/>
        <v>0</v>
      </c>
      <c r="G18" s="93">
        <v>0</v>
      </c>
      <c r="H18" s="94">
        <v>0</v>
      </c>
      <c r="I18" s="92">
        <f t="shared" si="1"/>
        <v>0</v>
      </c>
      <c r="J18" s="94">
        <v>0</v>
      </c>
      <c r="K18" s="94">
        <v>0</v>
      </c>
      <c r="L18" s="92">
        <f t="shared" si="2"/>
        <v>0</v>
      </c>
      <c r="M18" s="94">
        <v>0</v>
      </c>
      <c r="N18" s="94">
        <v>0</v>
      </c>
      <c r="O18" s="92">
        <f t="shared" si="3"/>
        <v>0</v>
      </c>
      <c r="P18" s="94">
        <v>0</v>
      </c>
      <c r="Q18" s="94">
        <v>0</v>
      </c>
      <c r="R18" s="92">
        <f t="shared" si="4"/>
        <v>0</v>
      </c>
      <c r="S18" s="95">
        <v>0</v>
      </c>
      <c r="T18" s="96">
        <v>0</v>
      </c>
      <c r="U18" s="92">
        <f t="shared" si="5"/>
        <v>0</v>
      </c>
      <c r="V18" s="95">
        <v>0</v>
      </c>
      <c r="W18" s="96">
        <v>0</v>
      </c>
      <c r="X18" s="92">
        <f t="shared" si="6"/>
        <v>0</v>
      </c>
      <c r="Y18" s="95">
        <v>0</v>
      </c>
      <c r="Z18" s="95">
        <v>0</v>
      </c>
      <c r="AA18" s="92">
        <f t="shared" si="7"/>
        <v>0</v>
      </c>
      <c r="AB18" s="95">
        <v>0</v>
      </c>
      <c r="AC18" s="95">
        <v>0</v>
      </c>
      <c r="AD18" s="92">
        <f t="shared" si="8"/>
        <v>0</v>
      </c>
      <c r="AE18" s="94">
        <v>0</v>
      </c>
      <c r="AF18" s="95">
        <v>0</v>
      </c>
      <c r="AG18" s="104">
        <f t="shared" si="9"/>
        <v>0</v>
      </c>
    </row>
    <row r="19" spans="1:33" s="12" customFormat="1" ht="12.75">
      <c r="A19" s="24" t="s">
        <v>622</v>
      </c>
      <c r="B19" s="72" t="s">
        <v>528</v>
      </c>
      <c r="C19" s="26" t="s">
        <v>529</v>
      </c>
      <c r="D19" s="39">
        <v>68364552</v>
      </c>
      <c r="E19" s="40">
        <v>279442000</v>
      </c>
      <c r="F19" s="92">
        <f t="shared" si="0"/>
        <v>0.24464666012983016</v>
      </c>
      <c r="G19" s="93">
        <v>38317000</v>
      </c>
      <c r="H19" s="94">
        <v>279442000</v>
      </c>
      <c r="I19" s="92">
        <f t="shared" si="1"/>
        <v>0.13711968852212625</v>
      </c>
      <c r="J19" s="94">
        <v>38317000</v>
      </c>
      <c r="K19" s="94">
        <v>279427000</v>
      </c>
      <c r="L19" s="92">
        <f t="shared" si="2"/>
        <v>0.137127049282997</v>
      </c>
      <c r="M19" s="94">
        <v>38317000</v>
      </c>
      <c r="N19" s="94">
        <v>68364552</v>
      </c>
      <c r="O19" s="92">
        <f t="shared" si="3"/>
        <v>0.5604805250533932</v>
      </c>
      <c r="P19" s="94">
        <v>6176000</v>
      </c>
      <c r="Q19" s="94">
        <v>6176000</v>
      </c>
      <c r="R19" s="92">
        <f t="shared" si="4"/>
        <v>1</v>
      </c>
      <c r="S19" s="95">
        <v>0</v>
      </c>
      <c r="T19" s="96">
        <v>6176000</v>
      </c>
      <c r="U19" s="92">
        <f t="shared" si="5"/>
        <v>0</v>
      </c>
      <c r="V19" s="95">
        <v>0</v>
      </c>
      <c r="W19" s="96">
        <v>93542450</v>
      </c>
      <c r="X19" s="92">
        <f t="shared" si="6"/>
        <v>0</v>
      </c>
      <c r="Y19" s="95">
        <v>0</v>
      </c>
      <c r="Z19" s="95">
        <v>6176000</v>
      </c>
      <c r="AA19" s="92">
        <f t="shared" si="7"/>
        <v>0</v>
      </c>
      <c r="AB19" s="95">
        <v>930000</v>
      </c>
      <c r="AC19" s="95">
        <v>244100</v>
      </c>
      <c r="AD19" s="92">
        <f t="shared" si="8"/>
        <v>3.8099139696845556</v>
      </c>
      <c r="AE19" s="94">
        <v>0</v>
      </c>
      <c r="AF19" s="95">
        <v>279442000</v>
      </c>
      <c r="AG19" s="104">
        <f t="shared" si="9"/>
        <v>0</v>
      </c>
    </row>
    <row r="20" spans="1:33" s="65" customFormat="1" ht="12.75">
      <c r="A20" s="73"/>
      <c r="B20" s="74" t="s">
        <v>623</v>
      </c>
      <c r="C20" s="20"/>
      <c r="D20" s="41">
        <f>SUM(N10:N19)</f>
        <v>1137238319</v>
      </c>
      <c r="E20" s="42">
        <f>SUM(E10:E19)</f>
        <v>1620294841</v>
      </c>
      <c r="F20" s="97">
        <f t="shared" si="0"/>
        <v>0.7018712213501395</v>
      </c>
      <c r="G20" s="98">
        <f>SUM(G10:G19)</f>
        <v>447020794</v>
      </c>
      <c r="H20" s="99">
        <f>SUM(H10:H19)</f>
        <v>1430346003</v>
      </c>
      <c r="I20" s="97">
        <f t="shared" si="1"/>
        <v>0.31252633493044407</v>
      </c>
      <c r="J20" s="99">
        <f>SUM(J10:J19)</f>
        <v>447020794</v>
      </c>
      <c r="K20" s="99">
        <f>SUM(K10:K19)</f>
        <v>1181096469</v>
      </c>
      <c r="L20" s="97">
        <f t="shared" si="2"/>
        <v>0.37847949404038056</v>
      </c>
      <c r="M20" s="99">
        <f>SUM(M10:M19)</f>
        <v>447020794</v>
      </c>
      <c r="N20" s="99">
        <f>SUM(N10:N19)</f>
        <v>1137238319</v>
      </c>
      <c r="O20" s="97">
        <f t="shared" si="3"/>
        <v>0.3930757401782555</v>
      </c>
      <c r="P20" s="99">
        <f>SUM(P10:P19)</f>
        <v>65949152</v>
      </c>
      <c r="Q20" s="99">
        <f>SUM(Q10:Q19)</f>
        <v>133354092</v>
      </c>
      <c r="R20" s="97">
        <f t="shared" si="4"/>
        <v>0.49454164481131935</v>
      </c>
      <c r="S20" s="102">
        <f>SUM(S10:S19)</f>
        <v>730000</v>
      </c>
      <c r="T20" s="103">
        <f>SUM(T10:T19)</f>
        <v>133354092</v>
      </c>
      <c r="U20" s="97">
        <f t="shared" si="5"/>
        <v>0.005474147729939926</v>
      </c>
      <c r="V20" s="102">
        <f>SUM(V10:V19)</f>
        <v>730000</v>
      </c>
      <c r="W20" s="103">
        <f>SUM(W10:W19)</f>
        <v>1228678393</v>
      </c>
      <c r="X20" s="97">
        <f t="shared" si="6"/>
        <v>0.0005941343187598481</v>
      </c>
      <c r="Y20" s="102">
        <f>SUM(Y10:Y19)</f>
        <v>132099316</v>
      </c>
      <c r="Z20" s="102">
        <f>SUM(Z10:Z19)</f>
        <v>199389096</v>
      </c>
      <c r="AA20" s="97">
        <f t="shared" si="7"/>
        <v>0.6625202613888174</v>
      </c>
      <c r="AB20" s="102">
        <f>SUM(AB10:AB19)</f>
        <v>96552762</v>
      </c>
      <c r="AC20" s="102">
        <f>SUM(AC10:AC19)</f>
        <v>611789157</v>
      </c>
      <c r="AD20" s="97">
        <f t="shared" si="8"/>
        <v>0.15782032240234686</v>
      </c>
      <c r="AE20" s="99">
        <f>SUM(AE10:AE19)</f>
        <v>49463085</v>
      </c>
      <c r="AF20" s="102">
        <f>SUM(AF10:AF19)</f>
        <v>1430346003</v>
      </c>
      <c r="AG20" s="106">
        <f t="shared" si="9"/>
        <v>0.03458120265743841</v>
      </c>
    </row>
    <row r="21" spans="1:33" s="12" customFormat="1" ht="12.75">
      <c r="A21" s="24" t="s">
        <v>621</v>
      </c>
      <c r="B21" s="72" t="s">
        <v>123</v>
      </c>
      <c r="C21" s="26" t="s">
        <v>124</v>
      </c>
      <c r="D21" s="39">
        <v>48077700</v>
      </c>
      <c r="E21" s="40">
        <v>127904700</v>
      </c>
      <c r="F21" s="92">
        <f t="shared" si="0"/>
        <v>0.375886890786656</v>
      </c>
      <c r="G21" s="93">
        <v>40189000</v>
      </c>
      <c r="H21" s="94">
        <v>184823239</v>
      </c>
      <c r="I21" s="92">
        <f t="shared" si="1"/>
        <v>0.21744559946814912</v>
      </c>
      <c r="J21" s="94">
        <v>40189000</v>
      </c>
      <c r="K21" s="94">
        <v>184823239</v>
      </c>
      <c r="L21" s="92">
        <f t="shared" si="2"/>
        <v>0.21744559946814912</v>
      </c>
      <c r="M21" s="94">
        <v>40189000</v>
      </c>
      <c r="N21" s="94">
        <v>48077700</v>
      </c>
      <c r="O21" s="92">
        <f t="shared" si="3"/>
        <v>0.8359176915701042</v>
      </c>
      <c r="P21" s="94">
        <v>7850000</v>
      </c>
      <c r="Q21" s="94">
        <v>43766000</v>
      </c>
      <c r="R21" s="92">
        <f t="shared" si="4"/>
        <v>0.17936297582598365</v>
      </c>
      <c r="S21" s="95">
        <v>0</v>
      </c>
      <c r="T21" s="96">
        <v>43766000</v>
      </c>
      <c r="U21" s="92">
        <f t="shared" si="5"/>
        <v>0</v>
      </c>
      <c r="V21" s="95">
        <v>0</v>
      </c>
      <c r="W21" s="96">
        <v>51246019</v>
      </c>
      <c r="X21" s="92">
        <f t="shared" si="6"/>
        <v>0</v>
      </c>
      <c r="Y21" s="95">
        <v>35916000</v>
      </c>
      <c r="Z21" s="95">
        <v>41327000</v>
      </c>
      <c r="AA21" s="92">
        <f t="shared" si="7"/>
        <v>0.8690686476153604</v>
      </c>
      <c r="AB21" s="95">
        <v>955000</v>
      </c>
      <c r="AC21" s="95">
        <v>300563</v>
      </c>
      <c r="AD21" s="92">
        <f t="shared" si="8"/>
        <v>3.1773704680882213</v>
      </c>
      <c r="AE21" s="94">
        <v>0</v>
      </c>
      <c r="AF21" s="95">
        <v>184823239</v>
      </c>
      <c r="AG21" s="104">
        <f t="shared" si="9"/>
        <v>0</v>
      </c>
    </row>
    <row r="22" spans="1:33" s="12" customFormat="1" ht="12.75">
      <c r="A22" s="24" t="s">
        <v>621</v>
      </c>
      <c r="B22" s="72" t="s">
        <v>125</v>
      </c>
      <c r="C22" s="26" t="s">
        <v>126</v>
      </c>
      <c r="D22" s="39">
        <v>78111034</v>
      </c>
      <c r="E22" s="40">
        <v>184919934</v>
      </c>
      <c r="F22" s="92">
        <f t="shared" si="0"/>
        <v>0.4224046175573478</v>
      </c>
      <c r="G22" s="93">
        <v>75404085</v>
      </c>
      <c r="H22" s="94">
        <v>139858952</v>
      </c>
      <c r="I22" s="92">
        <f t="shared" si="1"/>
        <v>0.53914378680601</v>
      </c>
      <c r="J22" s="94">
        <v>75404085</v>
      </c>
      <c r="K22" s="94">
        <v>136858952</v>
      </c>
      <c r="L22" s="92">
        <f t="shared" si="2"/>
        <v>0.5509620225646621</v>
      </c>
      <c r="M22" s="94">
        <v>75404085</v>
      </c>
      <c r="N22" s="94">
        <v>78111034</v>
      </c>
      <c r="O22" s="92">
        <f t="shared" si="3"/>
        <v>0.9653448576804142</v>
      </c>
      <c r="P22" s="94">
        <v>0</v>
      </c>
      <c r="Q22" s="94">
        <v>0</v>
      </c>
      <c r="R22" s="92">
        <f t="shared" si="4"/>
        <v>0</v>
      </c>
      <c r="S22" s="95">
        <v>0</v>
      </c>
      <c r="T22" s="96">
        <v>0</v>
      </c>
      <c r="U22" s="92">
        <f t="shared" si="5"/>
        <v>0</v>
      </c>
      <c r="V22" s="95">
        <v>0</v>
      </c>
      <c r="W22" s="96">
        <v>139589000</v>
      </c>
      <c r="X22" s="92">
        <f t="shared" si="6"/>
        <v>0</v>
      </c>
      <c r="Y22" s="95">
        <v>41637000</v>
      </c>
      <c r="Z22" s="95">
        <v>45059100</v>
      </c>
      <c r="AA22" s="92">
        <f t="shared" si="7"/>
        <v>0.9240530769589272</v>
      </c>
      <c r="AB22" s="95">
        <v>121860000</v>
      </c>
      <c r="AC22" s="95">
        <v>3143136</v>
      </c>
      <c r="AD22" s="92">
        <v>0</v>
      </c>
      <c r="AE22" s="94">
        <v>10396500</v>
      </c>
      <c r="AF22" s="95">
        <v>139858952</v>
      </c>
      <c r="AG22" s="104">
        <f t="shared" si="9"/>
        <v>0.07433560634717183</v>
      </c>
    </row>
    <row r="23" spans="1:33" s="12" customFormat="1" ht="12.75">
      <c r="A23" s="24" t="s">
        <v>621</v>
      </c>
      <c r="B23" s="72" t="s">
        <v>127</v>
      </c>
      <c r="C23" s="26" t="s">
        <v>128</v>
      </c>
      <c r="D23" s="39">
        <v>21798000</v>
      </c>
      <c r="E23" s="40">
        <v>48820000</v>
      </c>
      <c r="F23" s="92">
        <f t="shared" si="0"/>
        <v>0.44649733715690293</v>
      </c>
      <c r="G23" s="93">
        <v>14724000</v>
      </c>
      <c r="H23" s="94">
        <v>22341000</v>
      </c>
      <c r="I23" s="92">
        <f t="shared" si="1"/>
        <v>0.6590573385255808</v>
      </c>
      <c r="J23" s="94">
        <v>14724000</v>
      </c>
      <c r="K23" s="94">
        <v>18382000</v>
      </c>
      <c r="L23" s="92">
        <f t="shared" si="2"/>
        <v>0.801000979218801</v>
      </c>
      <c r="M23" s="94">
        <v>14724000</v>
      </c>
      <c r="N23" s="94">
        <v>21798000</v>
      </c>
      <c r="O23" s="92">
        <f t="shared" si="3"/>
        <v>0.6754748142031379</v>
      </c>
      <c r="P23" s="94">
        <v>2284000</v>
      </c>
      <c r="Q23" s="94">
        <v>12172000</v>
      </c>
      <c r="R23" s="92">
        <f t="shared" si="4"/>
        <v>0.18764377259283602</v>
      </c>
      <c r="S23" s="95">
        <v>0</v>
      </c>
      <c r="T23" s="96">
        <v>12172000</v>
      </c>
      <c r="U23" s="92">
        <f t="shared" si="5"/>
        <v>0</v>
      </c>
      <c r="V23" s="95">
        <v>0</v>
      </c>
      <c r="W23" s="96">
        <v>7020000</v>
      </c>
      <c r="X23" s="92">
        <f t="shared" si="6"/>
        <v>0</v>
      </c>
      <c r="Y23" s="95">
        <v>10741000</v>
      </c>
      <c r="Z23" s="95">
        <v>12172000</v>
      </c>
      <c r="AA23" s="92">
        <f t="shared" si="7"/>
        <v>0.8824350969438055</v>
      </c>
      <c r="AB23" s="95">
        <v>16848000</v>
      </c>
      <c r="AC23" s="95">
        <v>4544000</v>
      </c>
      <c r="AD23" s="92">
        <f t="shared" si="8"/>
        <v>3.7077464788732395</v>
      </c>
      <c r="AE23" s="94">
        <v>2500000</v>
      </c>
      <c r="AF23" s="95">
        <v>22341000</v>
      </c>
      <c r="AG23" s="104">
        <f t="shared" si="9"/>
        <v>0.11190188442773376</v>
      </c>
    </row>
    <row r="24" spans="1:33" s="12" customFormat="1" ht="12.75">
      <c r="A24" s="24" t="s">
        <v>621</v>
      </c>
      <c r="B24" s="72" t="s">
        <v>129</v>
      </c>
      <c r="C24" s="26" t="s">
        <v>130</v>
      </c>
      <c r="D24" s="39">
        <v>39767096</v>
      </c>
      <c r="E24" s="40">
        <v>112411606</v>
      </c>
      <c r="F24" s="92">
        <f t="shared" si="0"/>
        <v>0.3537632582173054</v>
      </c>
      <c r="G24" s="93">
        <v>36093466</v>
      </c>
      <c r="H24" s="94">
        <v>115944031</v>
      </c>
      <c r="I24" s="92">
        <f t="shared" si="1"/>
        <v>0.31130076890288555</v>
      </c>
      <c r="J24" s="94">
        <v>36093466</v>
      </c>
      <c r="K24" s="94">
        <v>115944031</v>
      </c>
      <c r="L24" s="92">
        <f t="shared" si="2"/>
        <v>0.31130076890288555</v>
      </c>
      <c r="M24" s="94">
        <v>36093466</v>
      </c>
      <c r="N24" s="94">
        <v>39767096</v>
      </c>
      <c r="O24" s="92">
        <f t="shared" si="3"/>
        <v>0.9076213661666419</v>
      </c>
      <c r="P24" s="94">
        <v>4100818</v>
      </c>
      <c r="Q24" s="94">
        <v>7732512</v>
      </c>
      <c r="R24" s="92">
        <f t="shared" si="4"/>
        <v>0.5303345148381277</v>
      </c>
      <c r="S24" s="95">
        <v>0</v>
      </c>
      <c r="T24" s="96">
        <v>7732512</v>
      </c>
      <c r="U24" s="92">
        <f t="shared" si="5"/>
        <v>0</v>
      </c>
      <c r="V24" s="95">
        <v>0</v>
      </c>
      <c r="W24" s="96">
        <v>168509356</v>
      </c>
      <c r="X24" s="92">
        <f t="shared" si="6"/>
        <v>0</v>
      </c>
      <c r="Y24" s="95">
        <v>3650740</v>
      </c>
      <c r="Z24" s="95">
        <v>7732512</v>
      </c>
      <c r="AA24" s="92">
        <f t="shared" si="7"/>
        <v>0.472128591588348</v>
      </c>
      <c r="AB24" s="95">
        <v>9407797</v>
      </c>
      <c r="AC24" s="95">
        <v>24424687</v>
      </c>
      <c r="AD24" s="92">
        <f t="shared" si="8"/>
        <v>0.38517574452438225</v>
      </c>
      <c r="AE24" s="94">
        <v>26959819</v>
      </c>
      <c r="AF24" s="95">
        <v>115944031</v>
      </c>
      <c r="AG24" s="104">
        <f t="shared" si="9"/>
        <v>0.2325244237885778</v>
      </c>
    </row>
    <row r="25" spans="1:33" s="12" customFormat="1" ht="12.75">
      <c r="A25" s="24" t="s">
        <v>621</v>
      </c>
      <c r="B25" s="72" t="s">
        <v>61</v>
      </c>
      <c r="C25" s="26" t="s">
        <v>62</v>
      </c>
      <c r="D25" s="39">
        <v>3379586298</v>
      </c>
      <c r="E25" s="40">
        <v>4028386129</v>
      </c>
      <c r="F25" s="92">
        <f t="shared" si="0"/>
        <v>0.8389429885260138</v>
      </c>
      <c r="G25" s="93">
        <v>906833155</v>
      </c>
      <c r="H25" s="94">
        <v>4028282844</v>
      </c>
      <c r="I25" s="92">
        <f t="shared" si="1"/>
        <v>0.22511655465074884</v>
      </c>
      <c r="J25" s="94">
        <v>906833155</v>
      </c>
      <c r="K25" s="94">
        <v>3313718014</v>
      </c>
      <c r="L25" s="92">
        <f t="shared" si="2"/>
        <v>0.27366032691036335</v>
      </c>
      <c r="M25" s="94">
        <v>906833155</v>
      </c>
      <c r="N25" s="94">
        <v>3379586298</v>
      </c>
      <c r="O25" s="92">
        <f t="shared" si="3"/>
        <v>0.2683266752314191</v>
      </c>
      <c r="P25" s="94">
        <v>171642024</v>
      </c>
      <c r="Q25" s="94">
        <v>480112356</v>
      </c>
      <c r="R25" s="92">
        <f t="shared" si="4"/>
        <v>0.3575038672822659</v>
      </c>
      <c r="S25" s="95">
        <v>0</v>
      </c>
      <c r="T25" s="96">
        <v>480112356</v>
      </c>
      <c r="U25" s="92">
        <f t="shared" si="5"/>
        <v>0</v>
      </c>
      <c r="V25" s="95">
        <v>0</v>
      </c>
      <c r="W25" s="96">
        <v>13284407</v>
      </c>
      <c r="X25" s="92">
        <f t="shared" si="6"/>
        <v>0</v>
      </c>
      <c r="Y25" s="95">
        <v>409067215</v>
      </c>
      <c r="Z25" s="95">
        <v>480112356</v>
      </c>
      <c r="AA25" s="92">
        <f t="shared" si="7"/>
        <v>0.8520239270826014</v>
      </c>
      <c r="AB25" s="95">
        <v>343453</v>
      </c>
      <c r="AC25" s="95">
        <v>1550631067</v>
      </c>
      <c r="AD25" s="92">
        <f t="shared" si="8"/>
        <v>0.00022149240222851796</v>
      </c>
      <c r="AE25" s="94">
        <v>332456</v>
      </c>
      <c r="AF25" s="95">
        <v>4028282844</v>
      </c>
      <c r="AG25" s="104">
        <f t="shared" si="9"/>
        <v>8.25304510320527E-05</v>
      </c>
    </row>
    <row r="26" spans="1:33" s="12" customFormat="1" ht="12.75">
      <c r="A26" s="24" t="s">
        <v>621</v>
      </c>
      <c r="B26" s="72" t="s">
        <v>131</v>
      </c>
      <c r="C26" s="26" t="s">
        <v>132</v>
      </c>
      <c r="D26" s="39">
        <v>0</v>
      </c>
      <c r="E26" s="40">
        <v>0</v>
      </c>
      <c r="F26" s="92">
        <f t="shared" si="0"/>
        <v>0</v>
      </c>
      <c r="G26" s="93">
        <v>0</v>
      </c>
      <c r="H26" s="94">
        <v>0</v>
      </c>
      <c r="I26" s="92">
        <f t="shared" si="1"/>
        <v>0</v>
      </c>
      <c r="J26" s="94">
        <v>0</v>
      </c>
      <c r="K26" s="94">
        <v>0</v>
      </c>
      <c r="L26" s="92">
        <f t="shared" si="2"/>
        <v>0</v>
      </c>
      <c r="M26" s="94">
        <v>0</v>
      </c>
      <c r="N26" s="94">
        <v>0</v>
      </c>
      <c r="O26" s="92">
        <f t="shared" si="3"/>
        <v>0</v>
      </c>
      <c r="P26" s="94">
        <v>0</v>
      </c>
      <c r="Q26" s="94">
        <v>0</v>
      </c>
      <c r="R26" s="92">
        <f t="shared" si="4"/>
        <v>0</v>
      </c>
      <c r="S26" s="95">
        <v>0</v>
      </c>
      <c r="T26" s="96">
        <v>0</v>
      </c>
      <c r="U26" s="92">
        <f t="shared" si="5"/>
        <v>0</v>
      </c>
      <c r="V26" s="95">
        <v>0</v>
      </c>
      <c r="W26" s="96">
        <v>0</v>
      </c>
      <c r="X26" s="92">
        <f t="shared" si="6"/>
        <v>0</v>
      </c>
      <c r="Y26" s="95">
        <v>0</v>
      </c>
      <c r="Z26" s="95">
        <v>0</v>
      </c>
      <c r="AA26" s="92">
        <f t="shared" si="7"/>
        <v>0</v>
      </c>
      <c r="AB26" s="95">
        <v>0</v>
      </c>
      <c r="AC26" s="95">
        <v>0</v>
      </c>
      <c r="AD26" s="92">
        <f t="shared" si="8"/>
        <v>0</v>
      </c>
      <c r="AE26" s="94">
        <v>0</v>
      </c>
      <c r="AF26" s="95">
        <v>0</v>
      </c>
      <c r="AG26" s="104">
        <f t="shared" si="9"/>
        <v>0</v>
      </c>
    </row>
    <row r="27" spans="1:33" s="12" customFormat="1" ht="12.75">
      <c r="A27" s="24" t="s">
        <v>621</v>
      </c>
      <c r="B27" s="72" t="s">
        <v>133</v>
      </c>
      <c r="C27" s="26" t="s">
        <v>134</v>
      </c>
      <c r="D27" s="39">
        <v>0</v>
      </c>
      <c r="E27" s="40">
        <v>0</v>
      </c>
      <c r="F27" s="92">
        <f t="shared" si="0"/>
        <v>0</v>
      </c>
      <c r="G27" s="93">
        <v>0</v>
      </c>
      <c r="H27" s="94">
        <v>0</v>
      </c>
      <c r="I27" s="92">
        <f t="shared" si="1"/>
        <v>0</v>
      </c>
      <c r="J27" s="94">
        <v>0</v>
      </c>
      <c r="K27" s="94">
        <v>0</v>
      </c>
      <c r="L27" s="92">
        <f t="shared" si="2"/>
        <v>0</v>
      </c>
      <c r="M27" s="94">
        <v>0</v>
      </c>
      <c r="N27" s="94">
        <v>0</v>
      </c>
      <c r="O27" s="92">
        <f t="shared" si="3"/>
        <v>0</v>
      </c>
      <c r="P27" s="94">
        <v>0</v>
      </c>
      <c r="Q27" s="94">
        <v>0</v>
      </c>
      <c r="R27" s="92">
        <f t="shared" si="4"/>
        <v>0</v>
      </c>
      <c r="S27" s="95">
        <v>0</v>
      </c>
      <c r="T27" s="96">
        <v>0</v>
      </c>
      <c r="U27" s="92">
        <f t="shared" si="5"/>
        <v>0</v>
      </c>
      <c r="V27" s="95">
        <v>0</v>
      </c>
      <c r="W27" s="96">
        <v>0</v>
      </c>
      <c r="X27" s="92">
        <f t="shared" si="6"/>
        <v>0</v>
      </c>
      <c r="Y27" s="95">
        <v>0</v>
      </c>
      <c r="Z27" s="95">
        <v>0</v>
      </c>
      <c r="AA27" s="92">
        <f t="shared" si="7"/>
        <v>0</v>
      </c>
      <c r="AB27" s="95">
        <v>0</v>
      </c>
      <c r="AC27" s="95">
        <v>0</v>
      </c>
      <c r="AD27" s="92">
        <f t="shared" si="8"/>
        <v>0</v>
      </c>
      <c r="AE27" s="94">
        <v>0</v>
      </c>
      <c r="AF27" s="95">
        <v>0</v>
      </c>
      <c r="AG27" s="104">
        <f t="shared" si="9"/>
        <v>0</v>
      </c>
    </row>
    <row r="28" spans="1:33" s="12" customFormat="1" ht="12.75">
      <c r="A28" s="24" t="s">
        <v>621</v>
      </c>
      <c r="B28" s="72" t="s">
        <v>135</v>
      </c>
      <c r="C28" s="26" t="s">
        <v>136</v>
      </c>
      <c r="D28" s="39">
        <v>0</v>
      </c>
      <c r="E28" s="40">
        <v>0</v>
      </c>
      <c r="F28" s="92">
        <f t="shared" si="0"/>
        <v>0</v>
      </c>
      <c r="G28" s="93">
        <v>0</v>
      </c>
      <c r="H28" s="94">
        <v>0</v>
      </c>
      <c r="I28" s="92">
        <f t="shared" si="1"/>
        <v>0</v>
      </c>
      <c r="J28" s="94">
        <v>0</v>
      </c>
      <c r="K28" s="94">
        <v>0</v>
      </c>
      <c r="L28" s="92">
        <f t="shared" si="2"/>
        <v>0</v>
      </c>
      <c r="M28" s="94">
        <v>0</v>
      </c>
      <c r="N28" s="94">
        <v>0</v>
      </c>
      <c r="O28" s="92">
        <f t="shared" si="3"/>
        <v>0</v>
      </c>
      <c r="P28" s="94">
        <v>1390000</v>
      </c>
      <c r="Q28" s="94">
        <v>9629000</v>
      </c>
      <c r="R28" s="92">
        <f t="shared" si="4"/>
        <v>0.14435559248104685</v>
      </c>
      <c r="S28" s="95">
        <v>0</v>
      </c>
      <c r="T28" s="96">
        <v>9629000</v>
      </c>
      <c r="U28" s="92">
        <f t="shared" si="5"/>
        <v>0</v>
      </c>
      <c r="V28" s="95">
        <v>0</v>
      </c>
      <c r="W28" s="96">
        <v>0</v>
      </c>
      <c r="X28" s="92">
        <f t="shared" si="6"/>
        <v>0</v>
      </c>
      <c r="Y28" s="95">
        <v>8039000</v>
      </c>
      <c r="Z28" s="95">
        <v>9629000</v>
      </c>
      <c r="AA28" s="92">
        <f t="shared" si="7"/>
        <v>0.8348738186727593</v>
      </c>
      <c r="AB28" s="95">
        <v>0</v>
      </c>
      <c r="AC28" s="95">
        <v>0</v>
      </c>
      <c r="AD28" s="92">
        <f t="shared" si="8"/>
        <v>0</v>
      </c>
      <c r="AE28" s="94">
        <v>0</v>
      </c>
      <c r="AF28" s="95">
        <v>0</v>
      </c>
      <c r="AG28" s="104">
        <f t="shared" si="9"/>
        <v>0</v>
      </c>
    </row>
    <row r="29" spans="1:33" s="12" customFormat="1" ht="12.75">
      <c r="A29" s="24" t="s">
        <v>622</v>
      </c>
      <c r="B29" s="72" t="s">
        <v>530</v>
      </c>
      <c r="C29" s="26" t="s">
        <v>531</v>
      </c>
      <c r="D29" s="39">
        <v>406422582</v>
      </c>
      <c r="E29" s="40">
        <v>1206524882</v>
      </c>
      <c r="F29" s="92">
        <f t="shared" si="0"/>
        <v>0.3368538751776857</v>
      </c>
      <c r="G29" s="93">
        <v>338293544</v>
      </c>
      <c r="H29" s="94">
        <v>882388510</v>
      </c>
      <c r="I29" s="92">
        <f t="shared" si="1"/>
        <v>0.3833838951506746</v>
      </c>
      <c r="J29" s="94">
        <v>338293544</v>
      </c>
      <c r="K29" s="94">
        <v>832454452</v>
      </c>
      <c r="L29" s="92">
        <f t="shared" si="2"/>
        <v>0.40638084544714526</v>
      </c>
      <c r="M29" s="94">
        <v>338293544</v>
      </c>
      <c r="N29" s="94">
        <v>406422582</v>
      </c>
      <c r="O29" s="92">
        <f t="shared" si="3"/>
        <v>0.8323689651673932</v>
      </c>
      <c r="P29" s="94">
        <v>64779356</v>
      </c>
      <c r="Q29" s="94">
        <v>324136374</v>
      </c>
      <c r="R29" s="92">
        <f t="shared" si="4"/>
        <v>0.19985216469411113</v>
      </c>
      <c r="S29" s="95">
        <v>0</v>
      </c>
      <c r="T29" s="96">
        <v>324136374</v>
      </c>
      <c r="U29" s="92">
        <f t="shared" si="5"/>
        <v>0</v>
      </c>
      <c r="V29" s="95">
        <v>0</v>
      </c>
      <c r="W29" s="96">
        <v>1036761792</v>
      </c>
      <c r="X29" s="92">
        <f t="shared" si="6"/>
        <v>0</v>
      </c>
      <c r="Y29" s="95">
        <v>262856274</v>
      </c>
      <c r="Z29" s="95">
        <v>324136374</v>
      </c>
      <c r="AA29" s="92">
        <f t="shared" si="7"/>
        <v>0.8109434641852321</v>
      </c>
      <c r="AB29" s="95">
        <v>230581538</v>
      </c>
      <c r="AC29" s="95">
        <v>111165464</v>
      </c>
      <c r="AD29" s="92">
        <f t="shared" si="8"/>
        <v>2.0742191837565667</v>
      </c>
      <c r="AE29" s="94">
        <v>226755000</v>
      </c>
      <c r="AF29" s="95">
        <v>882388510</v>
      </c>
      <c r="AG29" s="104">
        <f t="shared" si="9"/>
        <v>0.2569786408483492</v>
      </c>
    </row>
    <row r="30" spans="1:33" s="65" customFormat="1" ht="12.75">
      <c r="A30" s="73"/>
      <c r="B30" s="74" t="s">
        <v>624</v>
      </c>
      <c r="C30" s="20"/>
      <c r="D30" s="41">
        <f>SUM(N21:N29)</f>
        <v>3973762710</v>
      </c>
      <c r="E30" s="42">
        <f>SUM(E21:E29)</f>
        <v>5708967251</v>
      </c>
      <c r="F30" s="97">
        <f t="shared" si="0"/>
        <v>0.6960563154927791</v>
      </c>
      <c r="G30" s="98">
        <f>SUM(G21:G29)</f>
        <v>1411537250</v>
      </c>
      <c r="H30" s="99">
        <f>SUM(H21:H29)</f>
        <v>5373638576</v>
      </c>
      <c r="I30" s="97">
        <f t="shared" si="1"/>
        <v>0.2626781146585248</v>
      </c>
      <c r="J30" s="99">
        <f>SUM(J21:J29)</f>
        <v>1411537250</v>
      </c>
      <c r="K30" s="99">
        <f>SUM(K21:K29)</f>
        <v>4602180688</v>
      </c>
      <c r="L30" s="97">
        <f t="shared" si="2"/>
        <v>0.30671052392195863</v>
      </c>
      <c r="M30" s="99">
        <f>SUM(M21:M29)</f>
        <v>1411537250</v>
      </c>
      <c r="N30" s="99">
        <f>SUM(N21:N29)</f>
        <v>3973762710</v>
      </c>
      <c r="O30" s="97">
        <f t="shared" si="3"/>
        <v>0.355214277502745</v>
      </c>
      <c r="P30" s="99">
        <f>SUM(P21:P29)</f>
        <v>252046198</v>
      </c>
      <c r="Q30" s="99">
        <f>SUM(Q21:Q29)</f>
        <v>877548242</v>
      </c>
      <c r="R30" s="97">
        <f t="shared" si="4"/>
        <v>0.28721634428389636</v>
      </c>
      <c r="S30" s="102">
        <f>SUM(S21:S29)</f>
        <v>0</v>
      </c>
      <c r="T30" s="103">
        <f>SUM(T21:T29)</f>
        <v>877548242</v>
      </c>
      <c r="U30" s="97">
        <f t="shared" si="5"/>
        <v>0</v>
      </c>
      <c r="V30" s="102">
        <f>SUM(V21:V29)</f>
        <v>0</v>
      </c>
      <c r="W30" s="103">
        <f>SUM(W21:W29)</f>
        <v>1416410574</v>
      </c>
      <c r="X30" s="97">
        <f t="shared" si="6"/>
        <v>0</v>
      </c>
      <c r="Y30" s="102">
        <f>SUM(Y21:Y29)</f>
        <v>771907229</v>
      </c>
      <c r="Z30" s="102">
        <f>SUM(Z21:Z29)</f>
        <v>920168342</v>
      </c>
      <c r="AA30" s="97">
        <f t="shared" si="7"/>
        <v>0.8388760988258386</v>
      </c>
      <c r="AB30" s="102">
        <f>SUM(AB21:AB29)</f>
        <v>379995788</v>
      </c>
      <c r="AC30" s="102">
        <f>SUM(AC21:AC29)</f>
        <v>1694208917</v>
      </c>
      <c r="AD30" s="97">
        <f t="shared" si="8"/>
        <v>0.2242909857143669</v>
      </c>
      <c r="AE30" s="99">
        <f>SUM(AE21:AE29)</f>
        <v>266943775</v>
      </c>
      <c r="AF30" s="102">
        <f>SUM(AF21:AF29)</f>
        <v>5373638576</v>
      </c>
      <c r="AG30" s="106">
        <f t="shared" si="9"/>
        <v>0.04967654062039769</v>
      </c>
    </row>
    <row r="31" spans="1:33" s="12" customFormat="1" ht="12.75">
      <c r="A31" s="24" t="s">
        <v>621</v>
      </c>
      <c r="B31" s="72" t="s">
        <v>137</v>
      </c>
      <c r="C31" s="26" t="s">
        <v>138</v>
      </c>
      <c r="D31" s="39">
        <v>94731888</v>
      </c>
      <c r="E31" s="40">
        <v>147449820</v>
      </c>
      <c r="F31" s="92">
        <f t="shared" si="0"/>
        <v>0.642468658150956</v>
      </c>
      <c r="G31" s="93">
        <v>55256088</v>
      </c>
      <c r="H31" s="94">
        <v>128142312</v>
      </c>
      <c r="I31" s="92">
        <f t="shared" si="1"/>
        <v>0.43120876420584636</v>
      </c>
      <c r="J31" s="94">
        <v>55256088</v>
      </c>
      <c r="K31" s="94">
        <v>97143552</v>
      </c>
      <c r="L31" s="92">
        <f t="shared" si="2"/>
        <v>0.568808601933765</v>
      </c>
      <c r="M31" s="94">
        <v>55256088</v>
      </c>
      <c r="N31" s="94">
        <v>94731888</v>
      </c>
      <c r="O31" s="92">
        <f t="shared" si="3"/>
        <v>0.5832892088036924</v>
      </c>
      <c r="P31" s="94">
        <v>0</v>
      </c>
      <c r="Q31" s="94">
        <v>0</v>
      </c>
      <c r="R31" s="92">
        <f t="shared" si="4"/>
        <v>0</v>
      </c>
      <c r="S31" s="95">
        <v>0</v>
      </c>
      <c r="T31" s="96">
        <v>0</v>
      </c>
      <c r="U31" s="92">
        <f t="shared" si="5"/>
        <v>0</v>
      </c>
      <c r="V31" s="95">
        <v>0</v>
      </c>
      <c r="W31" s="96">
        <v>0</v>
      </c>
      <c r="X31" s="92">
        <f t="shared" si="6"/>
        <v>0</v>
      </c>
      <c r="Y31" s="95">
        <v>0</v>
      </c>
      <c r="Z31" s="95">
        <v>0</v>
      </c>
      <c r="AA31" s="92">
        <f t="shared" si="7"/>
        <v>0</v>
      </c>
      <c r="AB31" s="95">
        <v>0</v>
      </c>
      <c r="AC31" s="95">
        <v>59373360</v>
      </c>
      <c r="AD31" s="92">
        <f t="shared" si="8"/>
        <v>0</v>
      </c>
      <c r="AE31" s="94">
        <v>0</v>
      </c>
      <c r="AF31" s="95">
        <v>128142312</v>
      </c>
      <c r="AG31" s="104">
        <f t="shared" si="9"/>
        <v>0</v>
      </c>
    </row>
    <row r="32" spans="1:33" s="12" customFormat="1" ht="12.75">
      <c r="A32" s="24" t="s">
        <v>621</v>
      </c>
      <c r="B32" s="72" t="s">
        <v>139</v>
      </c>
      <c r="C32" s="26" t="s">
        <v>140</v>
      </c>
      <c r="D32" s="39">
        <v>14692009</v>
      </c>
      <c r="E32" s="40">
        <v>39334939</v>
      </c>
      <c r="F32" s="92">
        <f t="shared" si="0"/>
        <v>0.373510405087955</v>
      </c>
      <c r="G32" s="93">
        <v>12215736</v>
      </c>
      <c r="H32" s="94">
        <v>39308146</v>
      </c>
      <c r="I32" s="92">
        <f t="shared" si="1"/>
        <v>0.31076856181413387</v>
      </c>
      <c r="J32" s="94">
        <v>12215736</v>
      </c>
      <c r="K32" s="94">
        <v>35308146</v>
      </c>
      <c r="L32" s="92">
        <f t="shared" si="2"/>
        <v>0.3459750053146376</v>
      </c>
      <c r="M32" s="94">
        <v>12215736</v>
      </c>
      <c r="N32" s="94">
        <v>14692009</v>
      </c>
      <c r="O32" s="92">
        <f t="shared" si="3"/>
        <v>0.8314544321338219</v>
      </c>
      <c r="P32" s="94">
        <v>4700000</v>
      </c>
      <c r="Q32" s="94">
        <v>12707060</v>
      </c>
      <c r="R32" s="92">
        <f t="shared" si="4"/>
        <v>0.3698731256482617</v>
      </c>
      <c r="S32" s="95">
        <v>3600000</v>
      </c>
      <c r="T32" s="96">
        <v>12707060</v>
      </c>
      <c r="U32" s="92">
        <f t="shared" si="5"/>
        <v>0.283307074964626</v>
      </c>
      <c r="V32" s="95">
        <v>3600000</v>
      </c>
      <c r="W32" s="96">
        <v>123214705</v>
      </c>
      <c r="X32" s="92">
        <f t="shared" si="6"/>
        <v>0.029217291880867628</v>
      </c>
      <c r="Y32" s="95">
        <v>3042824</v>
      </c>
      <c r="Z32" s="95">
        <v>12707060</v>
      </c>
      <c r="AA32" s="92">
        <f t="shared" si="7"/>
        <v>0.23945932418671195</v>
      </c>
      <c r="AB32" s="95">
        <v>4273609</v>
      </c>
      <c r="AC32" s="95">
        <v>4050000</v>
      </c>
      <c r="AD32" s="92">
        <f t="shared" si="8"/>
        <v>1.055212098765432</v>
      </c>
      <c r="AE32" s="94">
        <v>4861225</v>
      </c>
      <c r="AF32" s="95">
        <v>39308146</v>
      </c>
      <c r="AG32" s="104">
        <f t="shared" si="9"/>
        <v>0.12366965870127784</v>
      </c>
    </row>
    <row r="33" spans="1:33" s="12" customFormat="1" ht="12.75">
      <c r="A33" s="24" t="s">
        <v>621</v>
      </c>
      <c r="B33" s="72" t="s">
        <v>141</v>
      </c>
      <c r="C33" s="26" t="s">
        <v>142</v>
      </c>
      <c r="D33" s="39">
        <v>8051032</v>
      </c>
      <c r="E33" s="40">
        <v>33754032</v>
      </c>
      <c r="F33" s="92">
        <f t="shared" si="0"/>
        <v>0.2385206010351593</v>
      </c>
      <c r="G33" s="93">
        <v>15742968</v>
      </c>
      <c r="H33" s="94">
        <v>33754032</v>
      </c>
      <c r="I33" s="92">
        <f t="shared" si="1"/>
        <v>0.46640259154817415</v>
      </c>
      <c r="J33" s="94">
        <v>15742968</v>
      </c>
      <c r="K33" s="94">
        <v>30204032</v>
      </c>
      <c r="L33" s="92">
        <f t="shared" si="2"/>
        <v>0.5212207429789506</v>
      </c>
      <c r="M33" s="94">
        <v>15742968</v>
      </c>
      <c r="N33" s="94">
        <v>8051032</v>
      </c>
      <c r="O33" s="92">
        <f t="shared" si="3"/>
        <v>1.9553975192248645</v>
      </c>
      <c r="P33" s="94">
        <v>0</v>
      </c>
      <c r="Q33" s="94">
        <v>0</v>
      </c>
      <c r="R33" s="92">
        <f t="shared" si="4"/>
        <v>0</v>
      </c>
      <c r="S33" s="95">
        <v>0</v>
      </c>
      <c r="T33" s="96">
        <v>0</v>
      </c>
      <c r="U33" s="92">
        <f t="shared" si="5"/>
        <v>0</v>
      </c>
      <c r="V33" s="95">
        <v>0</v>
      </c>
      <c r="W33" s="96">
        <v>4936720</v>
      </c>
      <c r="X33" s="92">
        <f t="shared" si="6"/>
        <v>0</v>
      </c>
      <c r="Y33" s="95">
        <v>5191044</v>
      </c>
      <c r="Z33" s="95">
        <v>7539044</v>
      </c>
      <c r="AA33" s="92">
        <f t="shared" si="7"/>
        <v>0.6885546761631847</v>
      </c>
      <c r="AB33" s="95">
        <v>2053340</v>
      </c>
      <c r="AC33" s="95">
        <v>5457141</v>
      </c>
      <c r="AD33" s="92">
        <f t="shared" si="8"/>
        <v>0.37626662019544665</v>
      </c>
      <c r="AE33" s="94">
        <v>5200000</v>
      </c>
      <c r="AF33" s="95">
        <v>33754032</v>
      </c>
      <c r="AG33" s="104">
        <f t="shared" si="9"/>
        <v>0.15405566955675104</v>
      </c>
    </row>
    <row r="34" spans="1:33" s="12" customFormat="1" ht="12.75">
      <c r="A34" s="24" t="s">
        <v>621</v>
      </c>
      <c r="B34" s="72" t="s">
        <v>143</v>
      </c>
      <c r="C34" s="26" t="s">
        <v>144</v>
      </c>
      <c r="D34" s="39">
        <v>289952479</v>
      </c>
      <c r="E34" s="40">
        <v>398897457</v>
      </c>
      <c r="F34" s="92">
        <f t="shared" si="0"/>
        <v>0.7268847517370861</v>
      </c>
      <c r="G34" s="93">
        <v>104135915</v>
      </c>
      <c r="H34" s="94">
        <v>398487755</v>
      </c>
      <c r="I34" s="92">
        <f t="shared" si="1"/>
        <v>0.2613277665207053</v>
      </c>
      <c r="J34" s="94">
        <v>104135915</v>
      </c>
      <c r="K34" s="94">
        <v>301850140</v>
      </c>
      <c r="L34" s="92">
        <f t="shared" si="2"/>
        <v>0.3449921043601305</v>
      </c>
      <c r="M34" s="94">
        <v>104135915</v>
      </c>
      <c r="N34" s="94">
        <v>289952479</v>
      </c>
      <c r="O34" s="92">
        <f t="shared" si="3"/>
        <v>0.35914821407683156</v>
      </c>
      <c r="P34" s="94">
        <v>3709185</v>
      </c>
      <c r="Q34" s="94">
        <v>43285543</v>
      </c>
      <c r="R34" s="92">
        <f t="shared" si="4"/>
        <v>0.08569108166206901</v>
      </c>
      <c r="S34" s="95">
        <v>0</v>
      </c>
      <c r="T34" s="96">
        <v>43285543</v>
      </c>
      <c r="U34" s="92">
        <f t="shared" si="5"/>
        <v>0</v>
      </c>
      <c r="V34" s="95">
        <v>0</v>
      </c>
      <c r="W34" s="96">
        <v>207296373</v>
      </c>
      <c r="X34" s="92">
        <f t="shared" si="6"/>
        <v>0</v>
      </c>
      <c r="Y34" s="95">
        <v>39242798</v>
      </c>
      <c r="Z34" s="95">
        <v>43285543</v>
      </c>
      <c r="AA34" s="92">
        <f t="shared" si="7"/>
        <v>0.9066028812437446</v>
      </c>
      <c r="AB34" s="95">
        <v>87000000</v>
      </c>
      <c r="AC34" s="95">
        <v>171874798</v>
      </c>
      <c r="AD34" s="92">
        <f t="shared" si="8"/>
        <v>0.5061824130842033</v>
      </c>
      <c r="AE34" s="94">
        <v>110369874</v>
      </c>
      <c r="AF34" s="95">
        <v>398487755</v>
      </c>
      <c r="AG34" s="104">
        <f t="shared" si="9"/>
        <v>0.276971808079774</v>
      </c>
    </row>
    <row r="35" spans="1:33" s="12" customFormat="1" ht="12.75">
      <c r="A35" s="24" t="s">
        <v>621</v>
      </c>
      <c r="B35" s="72" t="s">
        <v>145</v>
      </c>
      <c r="C35" s="26" t="s">
        <v>146</v>
      </c>
      <c r="D35" s="39">
        <v>34469558</v>
      </c>
      <c r="E35" s="40">
        <v>117156345</v>
      </c>
      <c r="F35" s="92">
        <f t="shared" si="0"/>
        <v>0.29421844800637986</v>
      </c>
      <c r="G35" s="93">
        <v>24369196</v>
      </c>
      <c r="H35" s="94">
        <v>90348568</v>
      </c>
      <c r="I35" s="92">
        <f t="shared" si="1"/>
        <v>0.2697242085784913</v>
      </c>
      <c r="J35" s="94">
        <v>24369196</v>
      </c>
      <c r="K35" s="94">
        <v>90348568</v>
      </c>
      <c r="L35" s="92">
        <f t="shared" si="2"/>
        <v>0.2697242085784913</v>
      </c>
      <c r="M35" s="94">
        <v>24369196</v>
      </c>
      <c r="N35" s="94">
        <v>34469558</v>
      </c>
      <c r="O35" s="92">
        <f t="shared" si="3"/>
        <v>0.706977327646615</v>
      </c>
      <c r="P35" s="94">
        <v>0</v>
      </c>
      <c r="Q35" s="94">
        <v>0</v>
      </c>
      <c r="R35" s="92">
        <f t="shared" si="4"/>
        <v>0</v>
      </c>
      <c r="S35" s="95">
        <v>0</v>
      </c>
      <c r="T35" s="96">
        <v>0</v>
      </c>
      <c r="U35" s="92">
        <f t="shared" si="5"/>
        <v>0</v>
      </c>
      <c r="V35" s="95">
        <v>0</v>
      </c>
      <c r="W35" s="96">
        <v>0</v>
      </c>
      <c r="X35" s="92">
        <f t="shared" si="6"/>
        <v>0</v>
      </c>
      <c r="Y35" s="95">
        <v>5951486</v>
      </c>
      <c r="Z35" s="95">
        <v>22795705</v>
      </c>
      <c r="AA35" s="92">
        <f t="shared" si="7"/>
        <v>0.2610792690991571</v>
      </c>
      <c r="AB35" s="95">
        <v>0</v>
      </c>
      <c r="AC35" s="95">
        <v>580000</v>
      </c>
      <c r="AD35" s="92">
        <f t="shared" si="8"/>
        <v>0</v>
      </c>
      <c r="AE35" s="94">
        <v>0</v>
      </c>
      <c r="AF35" s="95">
        <v>90348568</v>
      </c>
      <c r="AG35" s="104">
        <f t="shared" si="9"/>
        <v>0</v>
      </c>
    </row>
    <row r="36" spans="1:33" s="12" customFormat="1" ht="12.75">
      <c r="A36" s="24" t="s">
        <v>621</v>
      </c>
      <c r="B36" s="72" t="s">
        <v>147</v>
      </c>
      <c r="C36" s="26" t="s">
        <v>148</v>
      </c>
      <c r="D36" s="39">
        <v>44431778</v>
      </c>
      <c r="E36" s="40">
        <v>121890818</v>
      </c>
      <c r="F36" s="92">
        <f t="shared" si="0"/>
        <v>0.3645211241424272</v>
      </c>
      <c r="G36" s="93">
        <v>32149270</v>
      </c>
      <c r="H36" s="94">
        <v>77677054</v>
      </c>
      <c r="I36" s="92">
        <f t="shared" si="1"/>
        <v>0.41388374487013885</v>
      </c>
      <c r="J36" s="94">
        <v>32149270</v>
      </c>
      <c r="K36" s="94">
        <v>69137274</v>
      </c>
      <c r="L36" s="92">
        <f t="shared" si="2"/>
        <v>0.465006329292069</v>
      </c>
      <c r="M36" s="94">
        <v>32149270</v>
      </c>
      <c r="N36" s="94">
        <v>44431778</v>
      </c>
      <c r="O36" s="92">
        <f t="shared" si="3"/>
        <v>0.7235647873465698</v>
      </c>
      <c r="P36" s="94">
        <v>2260000</v>
      </c>
      <c r="Q36" s="94">
        <v>27850000</v>
      </c>
      <c r="R36" s="92">
        <f t="shared" si="4"/>
        <v>0.08114901256732496</v>
      </c>
      <c r="S36" s="95">
        <v>0</v>
      </c>
      <c r="T36" s="96">
        <v>27850000</v>
      </c>
      <c r="U36" s="92">
        <f t="shared" si="5"/>
        <v>0</v>
      </c>
      <c r="V36" s="95">
        <v>0</v>
      </c>
      <c r="W36" s="96">
        <v>129361000</v>
      </c>
      <c r="X36" s="92">
        <f t="shared" si="6"/>
        <v>0</v>
      </c>
      <c r="Y36" s="95">
        <v>23173500</v>
      </c>
      <c r="Z36" s="95">
        <v>27850000</v>
      </c>
      <c r="AA36" s="92">
        <f t="shared" si="7"/>
        <v>0.8320825852782765</v>
      </c>
      <c r="AB36" s="95">
        <v>23070000</v>
      </c>
      <c r="AC36" s="95">
        <v>11443774</v>
      </c>
      <c r="AD36" s="92">
        <f t="shared" si="8"/>
        <v>2.0159433417681965</v>
      </c>
      <c r="AE36" s="94">
        <v>25871000</v>
      </c>
      <c r="AF36" s="95">
        <v>77677054</v>
      </c>
      <c r="AG36" s="104">
        <f t="shared" si="9"/>
        <v>0.3330584602243025</v>
      </c>
    </row>
    <row r="37" spans="1:33" s="12" customFormat="1" ht="12.75">
      <c r="A37" s="24" t="s">
        <v>621</v>
      </c>
      <c r="B37" s="72" t="s">
        <v>149</v>
      </c>
      <c r="C37" s="26" t="s">
        <v>150</v>
      </c>
      <c r="D37" s="39">
        <v>63339577</v>
      </c>
      <c r="E37" s="40">
        <v>110563577</v>
      </c>
      <c r="F37" s="92">
        <f t="shared" si="0"/>
        <v>0.5728792312860862</v>
      </c>
      <c r="G37" s="93">
        <v>17874705</v>
      </c>
      <c r="H37" s="94">
        <v>47118038</v>
      </c>
      <c r="I37" s="92">
        <f t="shared" si="1"/>
        <v>0.3793601295537815</v>
      </c>
      <c r="J37" s="94">
        <v>17874705</v>
      </c>
      <c r="K37" s="94">
        <v>47118038</v>
      </c>
      <c r="L37" s="92">
        <f t="shared" si="2"/>
        <v>0.3793601295537815</v>
      </c>
      <c r="M37" s="94">
        <v>17874705</v>
      </c>
      <c r="N37" s="94">
        <v>63339577</v>
      </c>
      <c r="O37" s="92">
        <f t="shared" si="3"/>
        <v>0.2822043633161617</v>
      </c>
      <c r="P37" s="94">
        <v>0</v>
      </c>
      <c r="Q37" s="94">
        <v>0</v>
      </c>
      <c r="R37" s="92">
        <f t="shared" si="4"/>
        <v>0</v>
      </c>
      <c r="S37" s="95">
        <v>0</v>
      </c>
      <c r="T37" s="96">
        <v>0</v>
      </c>
      <c r="U37" s="92">
        <f t="shared" si="5"/>
        <v>0</v>
      </c>
      <c r="V37" s="95">
        <v>0</v>
      </c>
      <c r="W37" s="96">
        <v>22541522</v>
      </c>
      <c r="X37" s="92">
        <f t="shared" si="6"/>
        <v>0</v>
      </c>
      <c r="Y37" s="95">
        <v>0</v>
      </c>
      <c r="Z37" s="95">
        <v>0</v>
      </c>
      <c r="AA37" s="92">
        <f t="shared" si="7"/>
        <v>0</v>
      </c>
      <c r="AB37" s="95">
        <v>0</v>
      </c>
      <c r="AC37" s="95">
        <v>0</v>
      </c>
      <c r="AD37" s="92">
        <f t="shared" si="8"/>
        <v>0</v>
      </c>
      <c r="AE37" s="94">
        <v>0</v>
      </c>
      <c r="AF37" s="95">
        <v>47118038</v>
      </c>
      <c r="AG37" s="104">
        <f t="shared" si="9"/>
        <v>0</v>
      </c>
    </row>
    <row r="38" spans="1:33" s="12" customFormat="1" ht="12.75">
      <c r="A38" s="24" t="s">
        <v>621</v>
      </c>
      <c r="B38" s="72" t="s">
        <v>151</v>
      </c>
      <c r="C38" s="26" t="s">
        <v>152</v>
      </c>
      <c r="D38" s="39">
        <v>45131550</v>
      </c>
      <c r="E38" s="40">
        <v>99440386</v>
      </c>
      <c r="F38" s="92">
        <f t="shared" si="0"/>
        <v>0.4538553380112583</v>
      </c>
      <c r="G38" s="93">
        <v>18074292</v>
      </c>
      <c r="H38" s="94">
        <v>75658448</v>
      </c>
      <c r="I38" s="92">
        <f t="shared" si="1"/>
        <v>0.23889324295946435</v>
      </c>
      <c r="J38" s="94">
        <v>18074292</v>
      </c>
      <c r="K38" s="94">
        <v>68958448</v>
      </c>
      <c r="L38" s="92">
        <f t="shared" si="2"/>
        <v>0.2621041007187401</v>
      </c>
      <c r="M38" s="94">
        <v>18074292</v>
      </c>
      <c r="N38" s="94">
        <v>45131550</v>
      </c>
      <c r="O38" s="92">
        <f t="shared" si="3"/>
        <v>0.40048019622636494</v>
      </c>
      <c r="P38" s="94">
        <v>940000</v>
      </c>
      <c r="Q38" s="94">
        <v>17621000</v>
      </c>
      <c r="R38" s="92">
        <f t="shared" si="4"/>
        <v>0.05334544009988083</v>
      </c>
      <c r="S38" s="95">
        <v>0</v>
      </c>
      <c r="T38" s="96">
        <v>17621000</v>
      </c>
      <c r="U38" s="92">
        <f t="shared" si="5"/>
        <v>0</v>
      </c>
      <c r="V38" s="95">
        <v>0</v>
      </c>
      <c r="W38" s="96">
        <v>70767296</v>
      </c>
      <c r="X38" s="92">
        <f t="shared" si="6"/>
        <v>0</v>
      </c>
      <c r="Y38" s="95">
        <v>16681000</v>
      </c>
      <c r="Z38" s="95">
        <v>18521000</v>
      </c>
      <c r="AA38" s="92">
        <f t="shared" si="7"/>
        <v>0.9006533124561309</v>
      </c>
      <c r="AB38" s="95">
        <v>6812897</v>
      </c>
      <c r="AC38" s="95">
        <v>8714000</v>
      </c>
      <c r="AD38" s="92">
        <f t="shared" si="8"/>
        <v>0.7818334863438146</v>
      </c>
      <c r="AE38" s="94">
        <v>4539320</v>
      </c>
      <c r="AF38" s="95">
        <v>75658448</v>
      </c>
      <c r="AG38" s="104">
        <f t="shared" si="9"/>
        <v>0.059997529951975756</v>
      </c>
    </row>
    <row r="39" spans="1:33" s="12" customFormat="1" ht="12.75">
      <c r="A39" s="24" t="s">
        <v>622</v>
      </c>
      <c r="B39" s="72" t="s">
        <v>532</v>
      </c>
      <c r="C39" s="26" t="s">
        <v>533</v>
      </c>
      <c r="D39" s="39">
        <v>0</v>
      </c>
      <c r="E39" s="40">
        <v>0</v>
      </c>
      <c r="F39" s="92">
        <f t="shared" si="0"/>
        <v>0</v>
      </c>
      <c r="G39" s="93">
        <v>0</v>
      </c>
      <c r="H39" s="94">
        <v>0</v>
      </c>
      <c r="I39" s="92">
        <f t="shared" si="1"/>
        <v>0</v>
      </c>
      <c r="J39" s="94">
        <v>0</v>
      </c>
      <c r="K39" s="94">
        <v>0</v>
      </c>
      <c r="L39" s="92">
        <f t="shared" si="2"/>
        <v>0</v>
      </c>
      <c r="M39" s="94">
        <v>0</v>
      </c>
      <c r="N39" s="94">
        <v>0</v>
      </c>
      <c r="O39" s="92">
        <f t="shared" si="3"/>
        <v>0</v>
      </c>
      <c r="P39" s="94">
        <v>0</v>
      </c>
      <c r="Q39" s="94">
        <v>0</v>
      </c>
      <c r="R39" s="92">
        <f t="shared" si="4"/>
        <v>0</v>
      </c>
      <c r="S39" s="95">
        <v>0</v>
      </c>
      <c r="T39" s="96">
        <v>0</v>
      </c>
      <c r="U39" s="92">
        <f t="shared" si="5"/>
        <v>0</v>
      </c>
      <c r="V39" s="95">
        <v>0</v>
      </c>
      <c r="W39" s="96">
        <v>0</v>
      </c>
      <c r="X39" s="92">
        <f t="shared" si="6"/>
        <v>0</v>
      </c>
      <c r="Y39" s="95">
        <v>0</v>
      </c>
      <c r="Z39" s="95">
        <v>0</v>
      </c>
      <c r="AA39" s="92">
        <f t="shared" si="7"/>
        <v>0</v>
      </c>
      <c r="AB39" s="95">
        <v>0</v>
      </c>
      <c r="AC39" s="95">
        <v>0</v>
      </c>
      <c r="AD39" s="92">
        <f t="shared" si="8"/>
        <v>0</v>
      </c>
      <c r="AE39" s="94">
        <v>0</v>
      </c>
      <c r="AF39" s="95">
        <v>0</v>
      </c>
      <c r="AG39" s="104">
        <f t="shared" si="9"/>
        <v>0</v>
      </c>
    </row>
    <row r="40" spans="1:33" s="65" customFormat="1" ht="12.75">
      <c r="A40" s="73"/>
      <c r="B40" s="74" t="s">
        <v>625</v>
      </c>
      <c r="C40" s="20"/>
      <c r="D40" s="41">
        <f>SUM(N31:N39)</f>
        <v>594799871</v>
      </c>
      <c r="E40" s="42">
        <f>SUM(E31:E39)</f>
        <v>1068487374</v>
      </c>
      <c r="F40" s="97">
        <f t="shared" si="0"/>
        <v>0.5566746837384716</v>
      </c>
      <c r="G40" s="98">
        <f>SUM(G31:G39)</f>
        <v>279818170</v>
      </c>
      <c r="H40" s="99">
        <f>SUM(H31:H39)</f>
        <v>890494353</v>
      </c>
      <c r="I40" s="97">
        <f t="shared" si="1"/>
        <v>0.31422789943284457</v>
      </c>
      <c r="J40" s="99">
        <f>SUM(J31:J39)</f>
        <v>279818170</v>
      </c>
      <c r="K40" s="99">
        <f>SUM(K31:K39)</f>
        <v>740068198</v>
      </c>
      <c r="L40" s="97">
        <f t="shared" si="2"/>
        <v>0.37809781687173644</v>
      </c>
      <c r="M40" s="99">
        <f>SUM(M31:M39)</f>
        <v>279818170</v>
      </c>
      <c r="N40" s="99">
        <f>SUM(N31:N39)</f>
        <v>594799871</v>
      </c>
      <c r="O40" s="97">
        <f t="shared" si="3"/>
        <v>0.4704408720357641</v>
      </c>
      <c r="P40" s="99">
        <f>SUM(P31:P39)</f>
        <v>11609185</v>
      </c>
      <c r="Q40" s="99">
        <f>SUM(Q31:Q39)</f>
        <v>101463603</v>
      </c>
      <c r="R40" s="97">
        <f t="shared" si="4"/>
        <v>0.1144172359028094</v>
      </c>
      <c r="S40" s="102">
        <f>SUM(S31:S39)</f>
        <v>3600000</v>
      </c>
      <c r="T40" s="103">
        <f>SUM(T31:T39)</f>
        <v>101463603</v>
      </c>
      <c r="U40" s="97">
        <f t="shared" si="5"/>
        <v>0.0354807033611846</v>
      </c>
      <c r="V40" s="102">
        <f>SUM(V31:V39)</f>
        <v>3600000</v>
      </c>
      <c r="W40" s="103">
        <f>SUM(W31:W39)</f>
        <v>558117616</v>
      </c>
      <c r="X40" s="97">
        <f t="shared" si="6"/>
        <v>0.006450253310047823</v>
      </c>
      <c r="Y40" s="102">
        <f>SUM(Y31:Y39)</f>
        <v>93282652</v>
      </c>
      <c r="Z40" s="102">
        <f>SUM(Z31:Z39)</f>
        <v>132698352</v>
      </c>
      <c r="AA40" s="97">
        <f t="shared" si="7"/>
        <v>0.7029676751373672</v>
      </c>
      <c r="AB40" s="102">
        <f>SUM(AB31:AB39)</f>
        <v>123209846</v>
      </c>
      <c r="AC40" s="102">
        <f>SUM(AC31:AC39)</f>
        <v>261493073</v>
      </c>
      <c r="AD40" s="97">
        <f t="shared" si="8"/>
        <v>0.47117824035055794</v>
      </c>
      <c r="AE40" s="99">
        <f>SUM(AE31:AE39)</f>
        <v>150841419</v>
      </c>
      <c r="AF40" s="102">
        <f>SUM(AF31:AF39)</f>
        <v>890494353</v>
      </c>
      <c r="AG40" s="106">
        <f t="shared" si="9"/>
        <v>0.16939065193600392</v>
      </c>
    </row>
    <row r="41" spans="1:33" s="12" customFormat="1" ht="12.75">
      <c r="A41" s="24" t="s">
        <v>621</v>
      </c>
      <c r="B41" s="72" t="s">
        <v>153</v>
      </c>
      <c r="C41" s="26" t="s">
        <v>154</v>
      </c>
      <c r="D41" s="39">
        <v>74410723</v>
      </c>
      <c r="E41" s="40">
        <v>127755105</v>
      </c>
      <c r="F41" s="92">
        <f t="shared" si="0"/>
        <v>0.5824481377867444</v>
      </c>
      <c r="G41" s="93">
        <v>41128571</v>
      </c>
      <c r="H41" s="94">
        <v>116531948</v>
      </c>
      <c r="I41" s="92">
        <f t="shared" si="1"/>
        <v>0.3529381573540674</v>
      </c>
      <c r="J41" s="94">
        <v>41128571</v>
      </c>
      <c r="K41" s="94">
        <v>107467370</v>
      </c>
      <c r="L41" s="92">
        <f t="shared" si="2"/>
        <v>0.38270752322309554</v>
      </c>
      <c r="M41" s="94">
        <v>41128571</v>
      </c>
      <c r="N41" s="94">
        <v>74410723</v>
      </c>
      <c r="O41" s="92">
        <f t="shared" si="3"/>
        <v>0.5527237116080702</v>
      </c>
      <c r="P41" s="94">
        <v>0</v>
      </c>
      <c r="Q41" s="94">
        <v>0</v>
      </c>
      <c r="R41" s="92">
        <f t="shared" si="4"/>
        <v>0</v>
      </c>
      <c r="S41" s="95">
        <v>0</v>
      </c>
      <c r="T41" s="96">
        <v>0</v>
      </c>
      <c r="U41" s="92">
        <f t="shared" si="5"/>
        <v>0</v>
      </c>
      <c r="V41" s="95">
        <v>0</v>
      </c>
      <c r="W41" s="96">
        <v>128232000</v>
      </c>
      <c r="X41" s="92">
        <f t="shared" si="6"/>
        <v>0</v>
      </c>
      <c r="Y41" s="95">
        <v>17946000</v>
      </c>
      <c r="Z41" s="95">
        <v>29754168</v>
      </c>
      <c r="AA41" s="92">
        <f t="shared" si="7"/>
        <v>0.6031423900006211</v>
      </c>
      <c r="AB41" s="95">
        <v>0</v>
      </c>
      <c r="AC41" s="95">
        <v>22404657</v>
      </c>
      <c r="AD41" s="92">
        <f t="shared" si="8"/>
        <v>0</v>
      </c>
      <c r="AE41" s="94">
        <v>4603000</v>
      </c>
      <c r="AF41" s="95">
        <v>116531948</v>
      </c>
      <c r="AG41" s="104">
        <f t="shared" si="9"/>
        <v>0.039499897487339695</v>
      </c>
    </row>
    <row r="42" spans="1:33" s="12" customFormat="1" ht="12.75">
      <c r="A42" s="24" t="s">
        <v>621</v>
      </c>
      <c r="B42" s="72" t="s">
        <v>155</v>
      </c>
      <c r="C42" s="26" t="s">
        <v>156</v>
      </c>
      <c r="D42" s="39">
        <v>50307910</v>
      </c>
      <c r="E42" s="40">
        <v>155222415</v>
      </c>
      <c r="F42" s="92">
        <f aca="true" t="shared" si="10" ref="F42:F60">IF($E42=0,0,$N42/$E42)</f>
        <v>0.324102095692816</v>
      </c>
      <c r="G42" s="93">
        <v>28197960</v>
      </c>
      <c r="H42" s="94">
        <v>117822424</v>
      </c>
      <c r="I42" s="92">
        <f aca="true" t="shared" si="11" ref="I42:I60">IF($AF42=0,0,$M42/$AF42)</f>
        <v>0.23932591982660278</v>
      </c>
      <c r="J42" s="94">
        <v>28197960</v>
      </c>
      <c r="K42" s="94">
        <v>104166754</v>
      </c>
      <c r="L42" s="92">
        <f aca="true" t="shared" si="12" ref="L42:L60">IF($K42=0,0,$M42/$K42)</f>
        <v>0.2707001890449615</v>
      </c>
      <c r="M42" s="94">
        <v>28197960</v>
      </c>
      <c r="N42" s="94">
        <v>50307910</v>
      </c>
      <c r="O42" s="92">
        <f aca="true" t="shared" si="13" ref="O42:O60">IF($N42=0,0,$M42/$N42)</f>
        <v>0.5605074828193022</v>
      </c>
      <c r="P42" s="94">
        <v>24375680</v>
      </c>
      <c r="Q42" s="94">
        <v>60624230</v>
      </c>
      <c r="R42" s="92">
        <f aca="true" t="shared" si="14" ref="R42:R60">IF($T42=0,0,$P42/$T42)</f>
        <v>0.402078178972335</v>
      </c>
      <c r="S42" s="95">
        <v>12345680</v>
      </c>
      <c r="T42" s="96">
        <v>60624230</v>
      </c>
      <c r="U42" s="92">
        <f aca="true" t="shared" si="15" ref="U42:U60">IF($T42=0,0,$V42/$T42)</f>
        <v>0.2036426689460633</v>
      </c>
      <c r="V42" s="95">
        <v>12345680</v>
      </c>
      <c r="W42" s="96">
        <v>232925243</v>
      </c>
      <c r="X42" s="92">
        <f aca="true" t="shared" si="16" ref="X42:X60">IF($W42=0,0,$V42/$W42)</f>
        <v>0.05300275676861696</v>
      </c>
      <c r="Y42" s="95">
        <v>48433590</v>
      </c>
      <c r="Z42" s="95">
        <v>60624230</v>
      </c>
      <c r="AA42" s="92">
        <f aca="true" t="shared" si="17" ref="AA42:AA60">IF($Z42=0,0,$Y42/$Z42)</f>
        <v>0.7989147243602104</v>
      </c>
      <c r="AB42" s="95">
        <v>12464888</v>
      </c>
      <c r="AC42" s="95">
        <v>12441685</v>
      </c>
      <c r="AD42" s="92">
        <f aca="true" t="shared" si="18" ref="AD42:AD60">IF($AC42=0,0,$AB42/$AC42)</f>
        <v>1.001864940319579</v>
      </c>
      <c r="AE42" s="94">
        <v>10596942</v>
      </c>
      <c r="AF42" s="95">
        <v>117822424</v>
      </c>
      <c r="AG42" s="104">
        <f aca="true" t="shared" si="19" ref="AG42:AG60">IF($AF42=0,0,$AE42/$AF42)</f>
        <v>0.08993994216245288</v>
      </c>
    </row>
    <row r="43" spans="1:33" s="12" customFormat="1" ht="12.75">
      <c r="A43" s="24" t="s">
        <v>621</v>
      </c>
      <c r="B43" s="72" t="s">
        <v>157</v>
      </c>
      <c r="C43" s="26" t="s">
        <v>158</v>
      </c>
      <c r="D43" s="39">
        <v>90509824</v>
      </c>
      <c r="E43" s="40">
        <v>114862689</v>
      </c>
      <c r="F43" s="92">
        <f t="shared" si="10"/>
        <v>0.7879828061486529</v>
      </c>
      <c r="G43" s="93">
        <v>38070228</v>
      </c>
      <c r="H43" s="94">
        <v>89208434</v>
      </c>
      <c r="I43" s="92">
        <f t="shared" si="11"/>
        <v>0.4267559275841564</v>
      </c>
      <c r="J43" s="94">
        <v>38070228</v>
      </c>
      <c r="K43" s="94">
        <v>62251634</v>
      </c>
      <c r="L43" s="92">
        <f t="shared" si="12"/>
        <v>0.6115538750356336</v>
      </c>
      <c r="M43" s="94">
        <v>38070228</v>
      </c>
      <c r="N43" s="94">
        <v>90509824</v>
      </c>
      <c r="O43" s="92">
        <f t="shared" si="13"/>
        <v>0.4206198434326864</v>
      </c>
      <c r="P43" s="94">
        <v>6527606</v>
      </c>
      <c r="Q43" s="94">
        <v>27190256</v>
      </c>
      <c r="R43" s="92">
        <f t="shared" si="14"/>
        <v>0.24007151679631114</v>
      </c>
      <c r="S43" s="95">
        <v>1540000</v>
      </c>
      <c r="T43" s="96">
        <v>27190256</v>
      </c>
      <c r="U43" s="92">
        <f t="shared" si="15"/>
        <v>0.056637936766759385</v>
      </c>
      <c r="V43" s="95">
        <v>1540000</v>
      </c>
      <c r="W43" s="96">
        <v>177467618</v>
      </c>
      <c r="X43" s="92">
        <f t="shared" si="16"/>
        <v>0.008677639432789366</v>
      </c>
      <c r="Y43" s="95">
        <v>20312450</v>
      </c>
      <c r="Z43" s="95">
        <v>27190256</v>
      </c>
      <c r="AA43" s="92">
        <f t="shared" si="17"/>
        <v>0.7470488692714037</v>
      </c>
      <c r="AB43" s="95">
        <v>4522904</v>
      </c>
      <c r="AC43" s="95">
        <v>45888383</v>
      </c>
      <c r="AD43" s="92">
        <f t="shared" si="18"/>
        <v>0.09856315922049377</v>
      </c>
      <c r="AE43" s="94">
        <v>7130196</v>
      </c>
      <c r="AF43" s="95">
        <v>89208434</v>
      </c>
      <c r="AG43" s="104">
        <f t="shared" si="19"/>
        <v>0.07992737547662813</v>
      </c>
    </row>
    <row r="44" spans="1:33" s="12" customFormat="1" ht="12.75">
      <c r="A44" s="24" t="s">
        <v>621</v>
      </c>
      <c r="B44" s="72" t="s">
        <v>159</v>
      </c>
      <c r="C44" s="26" t="s">
        <v>160</v>
      </c>
      <c r="D44" s="39">
        <v>46344431</v>
      </c>
      <c r="E44" s="40">
        <v>70045571</v>
      </c>
      <c r="F44" s="92">
        <f t="shared" si="10"/>
        <v>0.6616325677465033</v>
      </c>
      <c r="G44" s="93">
        <v>28348874</v>
      </c>
      <c r="H44" s="94">
        <v>58835239</v>
      </c>
      <c r="I44" s="92">
        <f t="shared" si="11"/>
        <v>0.48183494249084297</v>
      </c>
      <c r="J44" s="94">
        <v>28348874</v>
      </c>
      <c r="K44" s="94">
        <v>49713179</v>
      </c>
      <c r="L44" s="92">
        <f t="shared" si="12"/>
        <v>0.5702486658517654</v>
      </c>
      <c r="M44" s="94">
        <v>28348874</v>
      </c>
      <c r="N44" s="94">
        <v>46344431</v>
      </c>
      <c r="O44" s="92">
        <f t="shared" si="13"/>
        <v>0.6116996883616933</v>
      </c>
      <c r="P44" s="94">
        <v>1250000</v>
      </c>
      <c r="Q44" s="94">
        <v>1250000</v>
      </c>
      <c r="R44" s="92">
        <f t="shared" si="14"/>
        <v>1</v>
      </c>
      <c r="S44" s="95">
        <v>0</v>
      </c>
      <c r="T44" s="96">
        <v>1250000</v>
      </c>
      <c r="U44" s="92">
        <f t="shared" si="15"/>
        <v>0</v>
      </c>
      <c r="V44" s="95">
        <v>0</v>
      </c>
      <c r="W44" s="96">
        <v>576400</v>
      </c>
      <c r="X44" s="92">
        <f t="shared" si="16"/>
        <v>0</v>
      </c>
      <c r="Y44" s="95">
        <v>16338000</v>
      </c>
      <c r="Z44" s="95">
        <v>22088000</v>
      </c>
      <c r="AA44" s="92">
        <f t="shared" si="17"/>
        <v>0.7396776530242666</v>
      </c>
      <c r="AB44" s="95">
        <v>1525000</v>
      </c>
      <c r="AC44" s="95">
        <v>15490019</v>
      </c>
      <c r="AD44" s="92">
        <f t="shared" si="18"/>
        <v>0.09845049253974446</v>
      </c>
      <c r="AE44" s="94">
        <v>2233400</v>
      </c>
      <c r="AF44" s="95">
        <v>58835239</v>
      </c>
      <c r="AG44" s="104">
        <f t="shared" si="19"/>
        <v>0.03796024352004417</v>
      </c>
    </row>
    <row r="45" spans="1:33" s="12" customFormat="1" ht="12.75">
      <c r="A45" s="24" t="s">
        <v>622</v>
      </c>
      <c r="B45" s="72" t="s">
        <v>534</v>
      </c>
      <c r="C45" s="26" t="s">
        <v>535</v>
      </c>
      <c r="D45" s="39">
        <v>406056584</v>
      </c>
      <c r="E45" s="40">
        <v>482538329</v>
      </c>
      <c r="F45" s="92">
        <f t="shared" si="10"/>
        <v>0.8415012022806586</v>
      </c>
      <c r="G45" s="93">
        <v>88654295</v>
      </c>
      <c r="H45" s="94">
        <v>314353180</v>
      </c>
      <c r="I45" s="92">
        <f t="shared" si="11"/>
        <v>0.28202130800776376</v>
      </c>
      <c r="J45" s="94">
        <v>88654295</v>
      </c>
      <c r="K45" s="94">
        <v>314241138</v>
      </c>
      <c r="L45" s="92">
        <f t="shared" si="12"/>
        <v>0.2821218620968716</v>
      </c>
      <c r="M45" s="94">
        <v>88654295</v>
      </c>
      <c r="N45" s="94">
        <v>406056584</v>
      </c>
      <c r="O45" s="92">
        <f t="shared" si="13"/>
        <v>0.21832990399190277</v>
      </c>
      <c r="P45" s="94">
        <v>166991496</v>
      </c>
      <c r="Q45" s="94">
        <v>166991496</v>
      </c>
      <c r="R45" s="92">
        <f t="shared" si="14"/>
        <v>1</v>
      </c>
      <c r="S45" s="95">
        <v>0</v>
      </c>
      <c r="T45" s="96">
        <v>166991496</v>
      </c>
      <c r="U45" s="92">
        <f t="shared" si="15"/>
        <v>0</v>
      </c>
      <c r="V45" s="95">
        <v>0</v>
      </c>
      <c r="W45" s="96">
        <v>0</v>
      </c>
      <c r="X45" s="92">
        <f t="shared" si="16"/>
        <v>0</v>
      </c>
      <c r="Y45" s="95">
        <v>139876461</v>
      </c>
      <c r="Z45" s="95">
        <v>166991496</v>
      </c>
      <c r="AA45" s="92">
        <f t="shared" si="17"/>
        <v>0.8376262525368358</v>
      </c>
      <c r="AB45" s="95">
        <v>0</v>
      </c>
      <c r="AC45" s="95">
        <v>41808652</v>
      </c>
      <c r="AD45" s="92">
        <f t="shared" si="18"/>
        <v>0</v>
      </c>
      <c r="AE45" s="94">
        <v>0</v>
      </c>
      <c r="AF45" s="95">
        <v>314353180</v>
      </c>
      <c r="AG45" s="104">
        <f t="shared" si="19"/>
        <v>0</v>
      </c>
    </row>
    <row r="46" spans="1:33" s="65" customFormat="1" ht="12.75">
      <c r="A46" s="73"/>
      <c r="B46" s="74" t="s">
        <v>626</v>
      </c>
      <c r="C46" s="20"/>
      <c r="D46" s="41">
        <f>SUM(N41:N45)</f>
        <v>667629472</v>
      </c>
      <c r="E46" s="42">
        <f>SUM(E41:E45)</f>
        <v>950424109</v>
      </c>
      <c r="F46" s="97">
        <f t="shared" si="10"/>
        <v>0.7024542682344772</v>
      </c>
      <c r="G46" s="98">
        <f>SUM(G41:G45)</f>
        <v>224399928</v>
      </c>
      <c r="H46" s="99">
        <f>SUM(H41:H45)</f>
        <v>696751225</v>
      </c>
      <c r="I46" s="97">
        <f t="shared" si="11"/>
        <v>0.3220660688468829</v>
      </c>
      <c r="J46" s="99">
        <f>SUM(J41:J45)</f>
        <v>224399928</v>
      </c>
      <c r="K46" s="99">
        <f>SUM(K41:K45)</f>
        <v>637840075</v>
      </c>
      <c r="L46" s="97">
        <f t="shared" si="12"/>
        <v>0.35181221248915723</v>
      </c>
      <c r="M46" s="99">
        <f>SUM(M41:M45)</f>
        <v>224399928</v>
      </c>
      <c r="N46" s="99">
        <f>SUM(N41:N45)</f>
        <v>667629472</v>
      </c>
      <c r="O46" s="97">
        <f t="shared" si="13"/>
        <v>0.33611447278948164</v>
      </c>
      <c r="P46" s="99">
        <f>SUM(P41:P45)</f>
        <v>199144782</v>
      </c>
      <c r="Q46" s="99">
        <f>SUM(Q41:Q45)</f>
        <v>256055982</v>
      </c>
      <c r="R46" s="97">
        <f t="shared" si="14"/>
        <v>0.7777392289159641</v>
      </c>
      <c r="S46" s="102">
        <f>SUM(S41:S45)</f>
        <v>13885680</v>
      </c>
      <c r="T46" s="103">
        <f>SUM(T41:T45)</f>
        <v>256055982</v>
      </c>
      <c r="U46" s="97">
        <f t="shared" si="15"/>
        <v>0.05422907870201603</v>
      </c>
      <c r="V46" s="102">
        <f>SUM(V41:V45)</f>
        <v>13885680</v>
      </c>
      <c r="W46" s="103">
        <f>SUM(W41:W45)</f>
        <v>539201261</v>
      </c>
      <c r="X46" s="97">
        <f t="shared" si="16"/>
        <v>0.025752313661595833</v>
      </c>
      <c r="Y46" s="102">
        <f>SUM(Y41:Y45)</f>
        <v>242906501</v>
      </c>
      <c r="Z46" s="102">
        <f>SUM(Z41:Z45)</f>
        <v>306648150</v>
      </c>
      <c r="AA46" s="97">
        <f t="shared" si="17"/>
        <v>0.7921342457145103</v>
      </c>
      <c r="AB46" s="102">
        <f>SUM(AB41:AB45)</f>
        <v>18512792</v>
      </c>
      <c r="AC46" s="102">
        <f>SUM(AC41:AC45)</f>
        <v>138033396</v>
      </c>
      <c r="AD46" s="97">
        <f t="shared" si="18"/>
        <v>0.13411821005983218</v>
      </c>
      <c r="AE46" s="99">
        <f>SUM(AE41:AE45)</f>
        <v>24563538</v>
      </c>
      <c r="AF46" s="102">
        <f>SUM(AF41:AF45)</f>
        <v>696751225</v>
      </c>
      <c r="AG46" s="106">
        <f t="shared" si="19"/>
        <v>0.03525438796322174</v>
      </c>
    </row>
    <row r="47" spans="1:33" s="12" customFormat="1" ht="12.75">
      <c r="A47" s="24" t="s">
        <v>621</v>
      </c>
      <c r="B47" s="72" t="s">
        <v>161</v>
      </c>
      <c r="C47" s="26" t="s">
        <v>162</v>
      </c>
      <c r="D47" s="39">
        <v>23264931</v>
      </c>
      <c r="E47" s="40">
        <v>201377622</v>
      </c>
      <c r="F47" s="92">
        <f t="shared" si="10"/>
        <v>0.11552887937071776</v>
      </c>
      <c r="G47" s="93">
        <v>36804451</v>
      </c>
      <c r="H47" s="94">
        <v>88002958</v>
      </c>
      <c r="I47" s="92">
        <f t="shared" si="11"/>
        <v>0.4182183398880751</v>
      </c>
      <c r="J47" s="94">
        <v>36804451</v>
      </c>
      <c r="K47" s="94">
        <v>88002958</v>
      </c>
      <c r="L47" s="92">
        <f t="shared" si="12"/>
        <v>0.4182183398880751</v>
      </c>
      <c r="M47" s="94">
        <v>36804451</v>
      </c>
      <c r="N47" s="94">
        <v>23264931</v>
      </c>
      <c r="O47" s="92">
        <f t="shared" si="13"/>
        <v>1.5819712080813821</v>
      </c>
      <c r="P47" s="94">
        <v>0</v>
      </c>
      <c r="Q47" s="94">
        <v>0</v>
      </c>
      <c r="R47" s="92">
        <f t="shared" si="14"/>
        <v>0</v>
      </c>
      <c r="S47" s="95">
        <v>0</v>
      </c>
      <c r="T47" s="96">
        <v>0</v>
      </c>
      <c r="U47" s="92">
        <f t="shared" si="15"/>
        <v>0</v>
      </c>
      <c r="V47" s="95">
        <v>0</v>
      </c>
      <c r="W47" s="96">
        <v>0</v>
      </c>
      <c r="X47" s="92">
        <f t="shared" si="16"/>
        <v>0</v>
      </c>
      <c r="Y47" s="95">
        <v>0</v>
      </c>
      <c r="Z47" s="95">
        <v>0</v>
      </c>
      <c r="AA47" s="92">
        <f t="shared" si="17"/>
        <v>0</v>
      </c>
      <c r="AB47" s="95">
        <v>0</v>
      </c>
      <c r="AC47" s="95">
        <v>9306084</v>
      </c>
      <c r="AD47" s="92">
        <f t="shared" si="18"/>
        <v>0</v>
      </c>
      <c r="AE47" s="94">
        <v>0</v>
      </c>
      <c r="AF47" s="95">
        <v>88002958</v>
      </c>
      <c r="AG47" s="104">
        <f t="shared" si="19"/>
        <v>0</v>
      </c>
    </row>
    <row r="48" spans="1:33" s="12" customFormat="1" ht="12.75">
      <c r="A48" s="24" t="s">
        <v>621</v>
      </c>
      <c r="B48" s="72" t="s">
        <v>163</v>
      </c>
      <c r="C48" s="26" t="s">
        <v>164</v>
      </c>
      <c r="D48" s="39">
        <v>46989959</v>
      </c>
      <c r="E48" s="40">
        <v>46989959</v>
      </c>
      <c r="F48" s="92">
        <f t="shared" si="10"/>
        <v>1</v>
      </c>
      <c r="G48" s="93">
        <v>25410799</v>
      </c>
      <c r="H48" s="94">
        <v>51665469</v>
      </c>
      <c r="I48" s="92">
        <f t="shared" si="11"/>
        <v>0.49183331714263545</v>
      </c>
      <c r="J48" s="94">
        <v>25410799</v>
      </c>
      <c r="K48" s="94">
        <v>51665469</v>
      </c>
      <c r="L48" s="92">
        <f t="shared" si="12"/>
        <v>0.49183331714263545</v>
      </c>
      <c r="M48" s="94">
        <v>25410799</v>
      </c>
      <c r="N48" s="94">
        <v>46989959</v>
      </c>
      <c r="O48" s="92">
        <f t="shared" si="13"/>
        <v>0.5407708272314091</v>
      </c>
      <c r="P48" s="94">
        <v>0</v>
      </c>
      <c r="Q48" s="94">
        <v>0</v>
      </c>
      <c r="R48" s="92">
        <f t="shared" si="14"/>
        <v>0</v>
      </c>
      <c r="S48" s="95">
        <v>0</v>
      </c>
      <c r="T48" s="96">
        <v>0</v>
      </c>
      <c r="U48" s="92">
        <f t="shared" si="15"/>
        <v>0</v>
      </c>
      <c r="V48" s="95">
        <v>0</v>
      </c>
      <c r="W48" s="96">
        <v>68734000</v>
      </c>
      <c r="X48" s="92">
        <f t="shared" si="16"/>
        <v>0</v>
      </c>
      <c r="Y48" s="95">
        <v>24800000</v>
      </c>
      <c r="Z48" s="95">
        <v>25470000</v>
      </c>
      <c r="AA48" s="92">
        <f t="shared" si="17"/>
        <v>0.9736945425991362</v>
      </c>
      <c r="AB48" s="95">
        <v>3094000</v>
      </c>
      <c r="AC48" s="95">
        <v>63420</v>
      </c>
      <c r="AD48" s="92">
        <v>0</v>
      </c>
      <c r="AE48" s="94">
        <v>6398000</v>
      </c>
      <c r="AF48" s="95">
        <v>51665469</v>
      </c>
      <c r="AG48" s="104">
        <f t="shared" si="19"/>
        <v>0.1238351286426917</v>
      </c>
    </row>
    <row r="49" spans="1:33" s="12" customFormat="1" ht="12.75">
      <c r="A49" s="24" t="s">
        <v>621</v>
      </c>
      <c r="B49" s="72" t="s">
        <v>165</v>
      </c>
      <c r="C49" s="26" t="s">
        <v>166</v>
      </c>
      <c r="D49" s="39">
        <v>90735785</v>
      </c>
      <c r="E49" s="40">
        <v>90735785</v>
      </c>
      <c r="F49" s="92">
        <f t="shared" si="10"/>
        <v>1</v>
      </c>
      <c r="G49" s="93">
        <v>52439405</v>
      </c>
      <c r="H49" s="94">
        <v>90699751</v>
      </c>
      <c r="I49" s="92">
        <f t="shared" si="11"/>
        <v>0.578164817674086</v>
      </c>
      <c r="J49" s="94">
        <v>52439405</v>
      </c>
      <c r="K49" s="94">
        <v>90245158</v>
      </c>
      <c r="L49" s="92">
        <f t="shared" si="12"/>
        <v>0.5810772141370731</v>
      </c>
      <c r="M49" s="94">
        <v>52439405</v>
      </c>
      <c r="N49" s="94">
        <v>90735785</v>
      </c>
      <c r="O49" s="92">
        <f t="shared" si="13"/>
        <v>0.5779352104574838</v>
      </c>
      <c r="P49" s="94">
        <v>3000000</v>
      </c>
      <c r="Q49" s="94">
        <v>64542809</v>
      </c>
      <c r="R49" s="92">
        <f t="shared" si="14"/>
        <v>0.0464807783621565</v>
      </c>
      <c r="S49" s="95">
        <v>3000000</v>
      </c>
      <c r="T49" s="96">
        <v>64542809</v>
      </c>
      <c r="U49" s="92">
        <f t="shared" si="15"/>
        <v>0.0464807783621565</v>
      </c>
      <c r="V49" s="95">
        <v>3000000</v>
      </c>
      <c r="W49" s="96">
        <v>33239109</v>
      </c>
      <c r="X49" s="92">
        <f t="shared" si="16"/>
        <v>0.09025512687479077</v>
      </c>
      <c r="Y49" s="95">
        <v>55742873</v>
      </c>
      <c r="Z49" s="95">
        <v>64542809</v>
      </c>
      <c r="AA49" s="92">
        <f t="shared" si="17"/>
        <v>0.863657375060946</v>
      </c>
      <c r="AB49" s="95">
        <v>0</v>
      </c>
      <c r="AC49" s="95">
        <v>810000</v>
      </c>
      <c r="AD49" s="92">
        <f t="shared" si="18"/>
        <v>0</v>
      </c>
      <c r="AE49" s="94">
        <v>0</v>
      </c>
      <c r="AF49" s="95">
        <v>90699751</v>
      </c>
      <c r="AG49" s="104">
        <f t="shared" si="19"/>
        <v>0</v>
      </c>
    </row>
    <row r="50" spans="1:33" s="12" customFormat="1" ht="12.75">
      <c r="A50" s="24" t="s">
        <v>621</v>
      </c>
      <c r="B50" s="72" t="s">
        <v>167</v>
      </c>
      <c r="C50" s="26" t="s">
        <v>168</v>
      </c>
      <c r="D50" s="39">
        <v>3344157</v>
      </c>
      <c r="E50" s="40">
        <v>3344157</v>
      </c>
      <c r="F50" s="92">
        <f t="shared" si="10"/>
        <v>1</v>
      </c>
      <c r="G50" s="93">
        <v>21733467</v>
      </c>
      <c r="H50" s="94">
        <v>42622603</v>
      </c>
      <c r="I50" s="92">
        <f t="shared" si="11"/>
        <v>0.5099047329418149</v>
      </c>
      <c r="J50" s="94">
        <v>21733467</v>
      </c>
      <c r="K50" s="94">
        <v>41835432</v>
      </c>
      <c r="L50" s="92">
        <f t="shared" si="12"/>
        <v>0.5194990456893095</v>
      </c>
      <c r="M50" s="94">
        <v>21733467</v>
      </c>
      <c r="N50" s="94">
        <v>3344157</v>
      </c>
      <c r="O50" s="92">
        <f t="shared" si="13"/>
        <v>6.498937400367267</v>
      </c>
      <c r="P50" s="94">
        <v>0</v>
      </c>
      <c r="Q50" s="94">
        <v>27457850</v>
      </c>
      <c r="R50" s="92">
        <f t="shared" si="14"/>
        <v>0</v>
      </c>
      <c r="S50" s="95">
        <v>0</v>
      </c>
      <c r="T50" s="96">
        <v>27457850</v>
      </c>
      <c r="U50" s="92">
        <f t="shared" si="15"/>
        <v>0</v>
      </c>
      <c r="V50" s="95">
        <v>0</v>
      </c>
      <c r="W50" s="96">
        <v>0</v>
      </c>
      <c r="X50" s="92">
        <f t="shared" si="16"/>
        <v>0</v>
      </c>
      <c r="Y50" s="95">
        <v>16840000</v>
      </c>
      <c r="Z50" s="95">
        <v>27457850</v>
      </c>
      <c r="AA50" s="92">
        <f t="shared" si="17"/>
        <v>0.6133036636153231</v>
      </c>
      <c r="AB50" s="95">
        <v>0</v>
      </c>
      <c r="AC50" s="95">
        <v>510099</v>
      </c>
      <c r="AD50" s="92">
        <f t="shared" si="18"/>
        <v>0</v>
      </c>
      <c r="AE50" s="94">
        <v>0</v>
      </c>
      <c r="AF50" s="95">
        <v>42622603</v>
      </c>
      <c r="AG50" s="104">
        <f t="shared" si="19"/>
        <v>0</v>
      </c>
    </row>
    <row r="51" spans="1:33" s="12" customFormat="1" ht="12.75">
      <c r="A51" s="24" t="s">
        <v>621</v>
      </c>
      <c r="B51" s="72" t="s">
        <v>169</v>
      </c>
      <c r="C51" s="26" t="s">
        <v>170</v>
      </c>
      <c r="D51" s="39">
        <v>3255603</v>
      </c>
      <c r="E51" s="40">
        <v>90209953</v>
      </c>
      <c r="F51" s="92">
        <f t="shared" si="10"/>
        <v>0.036089177432561126</v>
      </c>
      <c r="G51" s="93">
        <v>47798393</v>
      </c>
      <c r="H51" s="94">
        <v>90209949</v>
      </c>
      <c r="I51" s="92">
        <f t="shared" si="11"/>
        <v>0.5298572222893064</v>
      </c>
      <c r="J51" s="94">
        <v>47798393</v>
      </c>
      <c r="K51" s="94">
        <v>90209949</v>
      </c>
      <c r="L51" s="92">
        <f t="shared" si="12"/>
        <v>0.5298572222893064</v>
      </c>
      <c r="M51" s="94">
        <v>47798393</v>
      </c>
      <c r="N51" s="94">
        <v>3255603</v>
      </c>
      <c r="O51" s="92">
        <f t="shared" si="13"/>
        <v>14.681886274217096</v>
      </c>
      <c r="P51" s="94">
        <v>0</v>
      </c>
      <c r="Q51" s="94">
        <v>34014650</v>
      </c>
      <c r="R51" s="92">
        <f t="shared" si="14"/>
        <v>0</v>
      </c>
      <c r="S51" s="95">
        <v>0</v>
      </c>
      <c r="T51" s="96">
        <v>34014650</v>
      </c>
      <c r="U51" s="92">
        <f t="shared" si="15"/>
        <v>0</v>
      </c>
      <c r="V51" s="95">
        <v>0</v>
      </c>
      <c r="W51" s="96">
        <v>0</v>
      </c>
      <c r="X51" s="92">
        <f t="shared" si="16"/>
        <v>0</v>
      </c>
      <c r="Y51" s="95">
        <v>26264650</v>
      </c>
      <c r="Z51" s="95">
        <v>34014650</v>
      </c>
      <c r="AA51" s="92">
        <f t="shared" si="17"/>
        <v>0.7721569970586203</v>
      </c>
      <c r="AB51" s="95">
        <v>0</v>
      </c>
      <c r="AC51" s="95">
        <v>60000</v>
      </c>
      <c r="AD51" s="92">
        <f t="shared" si="18"/>
        <v>0</v>
      </c>
      <c r="AE51" s="94">
        <v>0</v>
      </c>
      <c r="AF51" s="95">
        <v>90209949</v>
      </c>
      <c r="AG51" s="104">
        <f t="shared" si="19"/>
        <v>0</v>
      </c>
    </row>
    <row r="52" spans="1:33" s="12" customFormat="1" ht="12.75">
      <c r="A52" s="24" t="s">
        <v>621</v>
      </c>
      <c r="B52" s="72" t="s">
        <v>171</v>
      </c>
      <c r="C52" s="26" t="s">
        <v>172</v>
      </c>
      <c r="D52" s="39">
        <v>0</v>
      </c>
      <c r="E52" s="40">
        <v>0</v>
      </c>
      <c r="F52" s="92">
        <f t="shared" si="10"/>
        <v>0</v>
      </c>
      <c r="G52" s="93">
        <v>0</v>
      </c>
      <c r="H52" s="94">
        <v>0</v>
      </c>
      <c r="I52" s="92">
        <f t="shared" si="11"/>
        <v>0</v>
      </c>
      <c r="J52" s="94">
        <v>0</v>
      </c>
      <c r="K52" s="94">
        <v>0</v>
      </c>
      <c r="L52" s="92">
        <f t="shared" si="12"/>
        <v>0</v>
      </c>
      <c r="M52" s="94">
        <v>0</v>
      </c>
      <c r="N52" s="94">
        <v>0</v>
      </c>
      <c r="O52" s="92">
        <f t="shared" si="13"/>
        <v>0</v>
      </c>
      <c r="P52" s="94">
        <v>0</v>
      </c>
      <c r="Q52" s="94">
        <v>0</v>
      </c>
      <c r="R52" s="92">
        <f t="shared" si="14"/>
        <v>0</v>
      </c>
      <c r="S52" s="95">
        <v>0</v>
      </c>
      <c r="T52" s="96">
        <v>0</v>
      </c>
      <c r="U52" s="92">
        <f t="shared" si="15"/>
        <v>0</v>
      </c>
      <c r="V52" s="95">
        <v>0</v>
      </c>
      <c r="W52" s="96">
        <v>0</v>
      </c>
      <c r="X52" s="92">
        <f t="shared" si="16"/>
        <v>0</v>
      </c>
      <c r="Y52" s="95">
        <v>0</v>
      </c>
      <c r="Z52" s="95">
        <v>0</v>
      </c>
      <c r="AA52" s="92">
        <f t="shared" si="17"/>
        <v>0</v>
      </c>
      <c r="AB52" s="95">
        <v>0</v>
      </c>
      <c r="AC52" s="95">
        <v>0</v>
      </c>
      <c r="AD52" s="92">
        <f t="shared" si="18"/>
        <v>0</v>
      </c>
      <c r="AE52" s="94">
        <v>0</v>
      </c>
      <c r="AF52" s="95">
        <v>0</v>
      </c>
      <c r="AG52" s="104">
        <f t="shared" si="19"/>
        <v>0</v>
      </c>
    </row>
    <row r="53" spans="1:33" s="12" customFormat="1" ht="12.75">
      <c r="A53" s="24" t="s">
        <v>621</v>
      </c>
      <c r="B53" s="72" t="s">
        <v>173</v>
      </c>
      <c r="C53" s="26" t="s">
        <v>174</v>
      </c>
      <c r="D53" s="39">
        <v>366663066</v>
      </c>
      <c r="E53" s="40">
        <v>511595066</v>
      </c>
      <c r="F53" s="92">
        <f t="shared" si="10"/>
        <v>0.7167056337482348</v>
      </c>
      <c r="G53" s="93">
        <v>207978840</v>
      </c>
      <c r="H53" s="94">
        <v>516482801</v>
      </c>
      <c r="I53" s="92">
        <f t="shared" si="11"/>
        <v>0.4026829927295101</v>
      </c>
      <c r="J53" s="94">
        <v>207978840</v>
      </c>
      <c r="K53" s="94">
        <v>413411988</v>
      </c>
      <c r="L53" s="92">
        <f t="shared" si="12"/>
        <v>0.5030788802379867</v>
      </c>
      <c r="M53" s="94">
        <v>207978840</v>
      </c>
      <c r="N53" s="94">
        <v>366663066</v>
      </c>
      <c r="O53" s="92">
        <f t="shared" si="13"/>
        <v>0.5672205882879952</v>
      </c>
      <c r="P53" s="94">
        <v>0</v>
      </c>
      <c r="Q53" s="94">
        <v>140000000</v>
      </c>
      <c r="R53" s="92">
        <f t="shared" si="14"/>
        <v>0</v>
      </c>
      <c r="S53" s="95">
        <v>0</v>
      </c>
      <c r="T53" s="96">
        <v>140000000</v>
      </c>
      <c r="U53" s="92">
        <f t="shared" si="15"/>
        <v>0</v>
      </c>
      <c r="V53" s="95">
        <v>0</v>
      </c>
      <c r="W53" s="96">
        <v>705623000</v>
      </c>
      <c r="X53" s="92">
        <f t="shared" si="16"/>
        <v>0</v>
      </c>
      <c r="Y53" s="95">
        <v>152565306</v>
      </c>
      <c r="Z53" s="95">
        <v>292565306</v>
      </c>
      <c r="AA53" s="92">
        <f t="shared" si="17"/>
        <v>0.5214743610098458</v>
      </c>
      <c r="AB53" s="95">
        <v>116000000</v>
      </c>
      <c r="AC53" s="95">
        <v>206307601</v>
      </c>
      <c r="AD53" s="92">
        <f t="shared" si="18"/>
        <v>0.5622672137998445</v>
      </c>
      <c r="AE53" s="94">
        <v>22000000</v>
      </c>
      <c r="AF53" s="95">
        <v>516482801</v>
      </c>
      <c r="AG53" s="104">
        <f t="shared" si="19"/>
        <v>0.042595803688727285</v>
      </c>
    </row>
    <row r="54" spans="1:33" s="12" customFormat="1" ht="12.75">
      <c r="A54" s="24" t="s">
        <v>622</v>
      </c>
      <c r="B54" s="72" t="s">
        <v>536</v>
      </c>
      <c r="C54" s="26" t="s">
        <v>537</v>
      </c>
      <c r="D54" s="39">
        <v>195771128</v>
      </c>
      <c r="E54" s="40">
        <v>923371725</v>
      </c>
      <c r="F54" s="92">
        <f t="shared" si="10"/>
        <v>0.21201767684623438</v>
      </c>
      <c r="G54" s="93">
        <v>222382595</v>
      </c>
      <c r="H54" s="94">
        <v>1063371725</v>
      </c>
      <c r="I54" s="92">
        <f t="shared" si="11"/>
        <v>0.20912968604652338</v>
      </c>
      <c r="J54" s="94">
        <v>222382595</v>
      </c>
      <c r="K54" s="94">
        <v>1054371725</v>
      </c>
      <c r="L54" s="92">
        <f t="shared" si="12"/>
        <v>0.2109147938313691</v>
      </c>
      <c r="M54" s="94">
        <v>222382595</v>
      </c>
      <c r="N54" s="94">
        <v>195771128</v>
      </c>
      <c r="O54" s="92">
        <f t="shared" si="13"/>
        <v>1.1359315199941025</v>
      </c>
      <c r="P54" s="94">
        <v>0</v>
      </c>
      <c r="Q54" s="94">
        <v>0</v>
      </c>
      <c r="R54" s="92">
        <f t="shared" si="14"/>
        <v>0</v>
      </c>
      <c r="S54" s="95">
        <v>0</v>
      </c>
      <c r="T54" s="96">
        <v>0</v>
      </c>
      <c r="U54" s="92">
        <f t="shared" si="15"/>
        <v>0</v>
      </c>
      <c r="V54" s="95">
        <v>0</v>
      </c>
      <c r="W54" s="96">
        <v>3478889000</v>
      </c>
      <c r="X54" s="92">
        <f t="shared" si="16"/>
        <v>0</v>
      </c>
      <c r="Y54" s="95">
        <v>526800000</v>
      </c>
      <c r="Z54" s="95">
        <v>617108140</v>
      </c>
      <c r="AA54" s="92">
        <f t="shared" si="17"/>
        <v>0.8536591333894898</v>
      </c>
      <c r="AB54" s="95">
        <v>18750000</v>
      </c>
      <c r="AC54" s="95">
        <v>95348419</v>
      </c>
      <c r="AD54" s="92">
        <f t="shared" si="18"/>
        <v>0.19664720397723637</v>
      </c>
      <c r="AE54" s="94">
        <v>110771000</v>
      </c>
      <c r="AF54" s="95">
        <v>1063371725</v>
      </c>
      <c r="AG54" s="104">
        <f t="shared" si="19"/>
        <v>0.10416959318718015</v>
      </c>
    </row>
    <row r="55" spans="1:33" s="65" customFormat="1" ht="12.75">
      <c r="A55" s="73"/>
      <c r="B55" s="74" t="s">
        <v>627</v>
      </c>
      <c r="C55" s="20"/>
      <c r="D55" s="41">
        <f>SUM(N47:N54)</f>
        <v>730024629</v>
      </c>
      <c r="E55" s="42">
        <f>SUM(E47:E54)</f>
        <v>1867624267</v>
      </c>
      <c r="F55" s="97">
        <f t="shared" si="10"/>
        <v>0.39088409906594984</v>
      </c>
      <c r="G55" s="98">
        <f>SUM(G47:G54)</f>
        <v>614547950</v>
      </c>
      <c r="H55" s="99">
        <f>SUM(H47:H54)</f>
        <v>1943055256</v>
      </c>
      <c r="I55" s="97">
        <f t="shared" si="11"/>
        <v>0.3162791938635429</v>
      </c>
      <c r="J55" s="99">
        <f>SUM(J47:J54)</f>
        <v>614547950</v>
      </c>
      <c r="K55" s="99">
        <f>SUM(K47:K54)</f>
        <v>1829742679</v>
      </c>
      <c r="L55" s="97">
        <f t="shared" si="12"/>
        <v>0.33586577886234026</v>
      </c>
      <c r="M55" s="99">
        <f>SUM(M47:M54)</f>
        <v>614547950</v>
      </c>
      <c r="N55" s="99">
        <f>SUM(N47:N54)</f>
        <v>730024629</v>
      </c>
      <c r="O55" s="97">
        <f t="shared" si="13"/>
        <v>0.8418181052902531</v>
      </c>
      <c r="P55" s="99">
        <f>SUM(P47:P54)</f>
        <v>3000000</v>
      </c>
      <c r="Q55" s="99">
        <f>SUM(Q47:Q54)</f>
        <v>266015309</v>
      </c>
      <c r="R55" s="97">
        <f t="shared" si="14"/>
        <v>0.011277546436246644</v>
      </c>
      <c r="S55" s="102">
        <f>SUM(S47:S54)</f>
        <v>3000000</v>
      </c>
      <c r="T55" s="103">
        <f>SUM(T47:T54)</f>
        <v>266015309</v>
      </c>
      <c r="U55" s="97">
        <f t="shared" si="15"/>
        <v>0.011277546436246644</v>
      </c>
      <c r="V55" s="102">
        <f>SUM(V47:V54)</f>
        <v>3000000</v>
      </c>
      <c r="W55" s="103">
        <f>SUM(W47:W54)</f>
        <v>4286485109</v>
      </c>
      <c r="X55" s="97">
        <f t="shared" si="16"/>
        <v>0.0006998741215036845</v>
      </c>
      <c r="Y55" s="102">
        <f>SUM(Y47:Y54)</f>
        <v>803012829</v>
      </c>
      <c r="Z55" s="102">
        <f>SUM(Z47:Z54)</f>
        <v>1061158755</v>
      </c>
      <c r="AA55" s="97">
        <f t="shared" si="17"/>
        <v>0.7567320395900612</v>
      </c>
      <c r="AB55" s="102">
        <f>SUM(AB47:AB54)</f>
        <v>137844000</v>
      </c>
      <c r="AC55" s="102">
        <f>SUM(AC47:AC54)</f>
        <v>312405623</v>
      </c>
      <c r="AD55" s="97">
        <f t="shared" si="18"/>
        <v>0.44123405550866157</v>
      </c>
      <c r="AE55" s="99">
        <f>SUM(AE47:AE54)</f>
        <v>139169000</v>
      </c>
      <c r="AF55" s="102">
        <f>SUM(AF47:AF54)</f>
        <v>1943055256</v>
      </c>
      <c r="AG55" s="106">
        <f t="shared" si="19"/>
        <v>0.07162379946234529</v>
      </c>
    </row>
    <row r="56" spans="1:33" s="12" customFormat="1" ht="12.75">
      <c r="A56" s="24" t="s">
        <v>621</v>
      </c>
      <c r="B56" s="72" t="s">
        <v>175</v>
      </c>
      <c r="C56" s="26" t="s">
        <v>176</v>
      </c>
      <c r="D56" s="39">
        <v>61888000</v>
      </c>
      <c r="E56" s="40">
        <v>229995000</v>
      </c>
      <c r="F56" s="92">
        <f t="shared" si="10"/>
        <v>0.26908411052414183</v>
      </c>
      <c r="G56" s="93">
        <v>47744000</v>
      </c>
      <c r="H56" s="94">
        <v>155461000</v>
      </c>
      <c r="I56" s="92">
        <f t="shared" si="11"/>
        <v>0.30711239474852214</v>
      </c>
      <c r="J56" s="94">
        <v>47744000</v>
      </c>
      <c r="K56" s="94">
        <v>123620000</v>
      </c>
      <c r="L56" s="92">
        <f t="shared" si="12"/>
        <v>0.38621582268241383</v>
      </c>
      <c r="M56" s="94">
        <v>47744000</v>
      </c>
      <c r="N56" s="94">
        <v>61888000</v>
      </c>
      <c r="O56" s="92">
        <f t="shared" si="13"/>
        <v>0.7714581178903827</v>
      </c>
      <c r="P56" s="94">
        <v>42768000</v>
      </c>
      <c r="Q56" s="94">
        <v>121930000</v>
      </c>
      <c r="R56" s="92">
        <f t="shared" si="14"/>
        <v>0.35075863200196833</v>
      </c>
      <c r="S56" s="95">
        <v>23000000</v>
      </c>
      <c r="T56" s="96">
        <v>121930000</v>
      </c>
      <c r="U56" s="92">
        <f t="shared" si="15"/>
        <v>0.18863282211104732</v>
      </c>
      <c r="V56" s="95">
        <v>23000000</v>
      </c>
      <c r="W56" s="96">
        <v>155833161</v>
      </c>
      <c r="X56" s="92">
        <f t="shared" si="16"/>
        <v>0.14759374610901976</v>
      </c>
      <c r="Y56" s="95">
        <v>97835038</v>
      </c>
      <c r="Z56" s="95">
        <v>121930000</v>
      </c>
      <c r="AA56" s="92">
        <f t="shared" si="17"/>
        <v>0.802386926925285</v>
      </c>
      <c r="AB56" s="95">
        <v>3576733</v>
      </c>
      <c r="AC56" s="95">
        <v>29657000</v>
      </c>
      <c r="AD56" s="92">
        <f t="shared" si="18"/>
        <v>0.12060333142259838</v>
      </c>
      <c r="AE56" s="94">
        <v>10617943</v>
      </c>
      <c r="AF56" s="95">
        <v>155461000</v>
      </c>
      <c r="AG56" s="104">
        <f t="shared" si="19"/>
        <v>0.06829972147355286</v>
      </c>
    </row>
    <row r="57" spans="1:33" s="12" customFormat="1" ht="12.75">
      <c r="A57" s="24" t="s">
        <v>621</v>
      </c>
      <c r="B57" s="72" t="s">
        <v>177</v>
      </c>
      <c r="C57" s="26" t="s">
        <v>178</v>
      </c>
      <c r="D57" s="39">
        <v>71659200</v>
      </c>
      <c r="E57" s="40">
        <v>145301200</v>
      </c>
      <c r="F57" s="92">
        <f t="shared" si="10"/>
        <v>0.4931769317803294</v>
      </c>
      <c r="G57" s="93">
        <v>51371600</v>
      </c>
      <c r="H57" s="94">
        <v>74815127</v>
      </c>
      <c r="I57" s="92">
        <f t="shared" si="11"/>
        <v>0.6866472337873596</v>
      </c>
      <c r="J57" s="94">
        <v>51371600</v>
      </c>
      <c r="K57" s="94">
        <v>74815127</v>
      </c>
      <c r="L57" s="92">
        <f t="shared" si="12"/>
        <v>0.6866472337873596</v>
      </c>
      <c r="M57" s="94">
        <v>51371600</v>
      </c>
      <c r="N57" s="94">
        <v>71659200</v>
      </c>
      <c r="O57" s="92">
        <f t="shared" si="13"/>
        <v>0.7168877129524193</v>
      </c>
      <c r="P57" s="94">
        <v>0</v>
      </c>
      <c r="Q57" s="94">
        <v>0</v>
      </c>
      <c r="R57" s="92">
        <f t="shared" si="14"/>
        <v>0</v>
      </c>
      <c r="S57" s="95">
        <v>0</v>
      </c>
      <c r="T57" s="96">
        <v>0</v>
      </c>
      <c r="U57" s="92">
        <f t="shared" si="15"/>
        <v>0</v>
      </c>
      <c r="V57" s="95">
        <v>0</v>
      </c>
      <c r="W57" s="96">
        <v>118311196</v>
      </c>
      <c r="X57" s="92">
        <f t="shared" si="16"/>
        <v>0</v>
      </c>
      <c r="Y57" s="95">
        <v>58239000</v>
      </c>
      <c r="Z57" s="95">
        <v>59614000</v>
      </c>
      <c r="AA57" s="92">
        <f t="shared" si="17"/>
        <v>0.976934948166538</v>
      </c>
      <c r="AB57" s="95">
        <v>8460000</v>
      </c>
      <c r="AC57" s="95">
        <v>1300000</v>
      </c>
      <c r="AD57" s="92">
        <f t="shared" si="18"/>
        <v>6.507692307692308</v>
      </c>
      <c r="AE57" s="94">
        <v>23450396</v>
      </c>
      <c r="AF57" s="95">
        <v>74815127</v>
      </c>
      <c r="AG57" s="104">
        <f t="shared" si="19"/>
        <v>0.3134445791958624</v>
      </c>
    </row>
    <row r="58" spans="1:33" s="12" customFormat="1" ht="12.75">
      <c r="A58" s="24" t="s">
        <v>622</v>
      </c>
      <c r="B58" s="72" t="s">
        <v>598</v>
      </c>
      <c r="C58" s="26" t="s">
        <v>599</v>
      </c>
      <c r="D58" s="39">
        <v>228886343</v>
      </c>
      <c r="E58" s="40">
        <v>365492398</v>
      </c>
      <c r="F58" s="92">
        <f t="shared" si="10"/>
        <v>0.6262410497522851</v>
      </c>
      <c r="G58" s="93">
        <v>67041116</v>
      </c>
      <c r="H58" s="94">
        <v>163857128</v>
      </c>
      <c r="I58" s="92">
        <f t="shared" si="11"/>
        <v>0.4091437267227093</v>
      </c>
      <c r="J58" s="94">
        <v>67041116</v>
      </c>
      <c r="K58" s="94">
        <v>163857128</v>
      </c>
      <c r="L58" s="92">
        <f t="shared" si="12"/>
        <v>0.4091437267227093</v>
      </c>
      <c r="M58" s="94">
        <v>67041116</v>
      </c>
      <c r="N58" s="94">
        <v>228886343</v>
      </c>
      <c r="O58" s="92">
        <f t="shared" si="13"/>
        <v>0.29290133749919717</v>
      </c>
      <c r="P58" s="94">
        <v>0</v>
      </c>
      <c r="Q58" s="94">
        <v>201635269</v>
      </c>
      <c r="R58" s="92">
        <f t="shared" si="14"/>
        <v>0</v>
      </c>
      <c r="S58" s="95">
        <v>0</v>
      </c>
      <c r="T58" s="96">
        <v>201635269</v>
      </c>
      <c r="U58" s="92">
        <f t="shared" si="15"/>
        <v>0</v>
      </c>
      <c r="V58" s="95">
        <v>0</v>
      </c>
      <c r="W58" s="96">
        <v>0</v>
      </c>
      <c r="X58" s="92">
        <f t="shared" si="16"/>
        <v>0</v>
      </c>
      <c r="Y58" s="95">
        <v>190752999</v>
      </c>
      <c r="Z58" s="95">
        <v>201635269</v>
      </c>
      <c r="AA58" s="92">
        <f t="shared" si="17"/>
        <v>0.9460299279289279</v>
      </c>
      <c r="AB58" s="95">
        <v>10221842</v>
      </c>
      <c r="AC58" s="95">
        <v>8273611</v>
      </c>
      <c r="AD58" s="92">
        <f t="shared" si="18"/>
        <v>1.2354752960950182</v>
      </c>
      <c r="AE58" s="94">
        <v>40263440</v>
      </c>
      <c r="AF58" s="95">
        <v>163857128</v>
      </c>
      <c r="AG58" s="104">
        <f t="shared" si="19"/>
        <v>0.24572284704025815</v>
      </c>
    </row>
    <row r="59" spans="1:33" s="65" customFormat="1" ht="12.75">
      <c r="A59" s="73"/>
      <c r="B59" s="74" t="s">
        <v>628</v>
      </c>
      <c r="C59" s="20"/>
      <c r="D59" s="41">
        <f>SUM(N56:N58)</f>
        <v>362433543</v>
      </c>
      <c r="E59" s="42">
        <f>SUM(E56:E58)</f>
        <v>740788598</v>
      </c>
      <c r="F59" s="97">
        <f t="shared" si="10"/>
        <v>0.4892536736911277</v>
      </c>
      <c r="G59" s="98">
        <f>SUM(G56:G58)</f>
        <v>166156716</v>
      </c>
      <c r="H59" s="99">
        <f>SUM(H56:H58)</f>
        <v>394133255</v>
      </c>
      <c r="I59" s="97">
        <f t="shared" si="11"/>
        <v>0.42157497214996487</v>
      </c>
      <c r="J59" s="99">
        <f>SUM(J56:J58)</f>
        <v>166156716</v>
      </c>
      <c r="K59" s="99">
        <f>SUM(K56:K58)</f>
        <v>362292255</v>
      </c>
      <c r="L59" s="97">
        <f t="shared" si="12"/>
        <v>0.45862618840692576</v>
      </c>
      <c r="M59" s="99">
        <f>SUM(M56:M58)</f>
        <v>166156716</v>
      </c>
      <c r="N59" s="99">
        <f>SUM(N56:N58)</f>
        <v>362433543</v>
      </c>
      <c r="O59" s="97">
        <f t="shared" si="13"/>
        <v>0.45844740148678786</v>
      </c>
      <c r="P59" s="99">
        <f>SUM(P56:P58)</f>
        <v>42768000</v>
      </c>
      <c r="Q59" s="99">
        <f>SUM(Q56:Q58)</f>
        <v>323565269</v>
      </c>
      <c r="R59" s="97">
        <f t="shared" si="14"/>
        <v>0.13217735059197594</v>
      </c>
      <c r="S59" s="102">
        <f>SUM(S56:S58)</f>
        <v>23000000</v>
      </c>
      <c r="T59" s="103">
        <f>SUM(T56:T58)</f>
        <v>323565269</v>
      </c>
      <c r="U59" s="97">
        <f t="shared" si="15"/>
        <v>0.07108303085520591</v>
      </c>
      <c r="V59" s="102">
        <f>SUM(V56:V58)</f>
        <v>23000000</v>
      </c>
      <c r="W59" s="103">
        <f>SUM(W56:W58)</f>
        <v>274144357</v>
      </c>
      <c r="X59" s="97">
        <f t="shared" si="16"/>
        <v>0.08389740446125615</v>
      </c>
      <c r="Y59" s="102">
        <f>SUM(Y56:Y58)</f>
        <v>346827037</v>
      </c>
      <c r="Z59" s="102">
        <f>SUM(Z56:Z58)</f>
        <v>383179269</v>
      </c>
      <c r="AA59" s="97">
        <f t="shared" si="17"/>
        <v>0.9051299615063465</v>
      </c>
      <c r="AB59" s="102">
        <f>SUM(AB56:AB58)</f>
        <v>22258575</v>
      </c>
      <c r="AC59" s="102">
        <f>SUM(AC56:AC58)</f>
        <v>39230611</v>
      </c>
      <c r="AD59" s="97">
        <f t="shared" si="18"/>
        <v>0.56737772959998</v>
      </c>
      <c r="AE59" s="99">
        <f>SUM(AE56:AE58)</f>
        <v>74331779</v>
      </c>
      <c r="AF59" s="102">
        <f>SUM(AF56:AF58)</f>
        <v>394133255</v>
      </c>
      <c r="AG59" s="106">
        <f t="shared" si="19"/>
        <v>0.18859555253717425</v>
      </c>
    </row>
    <row r="60" spans="1:33" s="65" customFormat="1" ht="12.75">
      <c r="A60" s="73"/>
      <c r="B60" s="74" t="s">
        <v>629</v>
      </c>
      <c r="C60" s="20"/>
      <c r="D60" s="41">
        <f>SUM(N8,N10:N19,N21:N29,N31:N39,N41:N45,N47:N54,N56:N58)</f>
        <v>12808381444</v>
      </c>
      <c r="E60" s="42">
        <f>SUM(E8,E10:E19,E21:E29,E31:E39,E41:E45,E47:E54,E56:E58)</f>
        <v>18567387240</v>
      </c>
      <c r="F60" s="97">
        <f t="shared" si="10"/>
        <v>0.6898321922433283</v>
      </c>
      <c r="G60" s="98">
        <f>SUM(G8,G10:G19,G21:G29,G31:G39,G41:G45,G47:G54,G56:G58)</f>
        <v>4859073138</v>
      </c>
      <c r="H60" s="99">
        <f>SUM(H8,H10:H19,H21:H29,H31:H39,H41:H45,H47:H54,H56:H58)</f>
        <v>16368718178</v>
      </c>
      <c r="I60" s="97">
        <f t="shared" si="11"/>
        <v>0.29685116972266806</v>
      </c>
      <c r="J60" s="99">
        <f>SUM(J8,J10:J19,J21:J29,J31:J39,J41:J45,J47:J54,J56:J58)</f>
        <v>4859073138</v>
      </c>
      <c r="K60" s="99">
        <f>SUM(K8,K10:K19,K21:K29,K31:K39,K41:K45,K47:K54,K56:K58)</f>
        <v>12968817208</v>
      </c>
      <c r="L60" s="97">
        <f t="shared" si="12"/>
        <v>0.3746735774024644</v>
      </c>
      <c r="M60" s="99">
        <f>SUM(M8,M10:M19,M21:M29,M31:M39,M41:M45,M47:M54,M56:M58)</f>
        <v>4859073138</v>
      </c>
      <c r="N60" s="99">
        <f>SUM(N8,N10:N19,N21:N29,N31:N39,N41:N45,N47:N54,N56:N58)</f>
        <v>12808381444</v>
      </c>
      <c r="O60" s="97">
        <f t="shared" si="13"/>
        <v>0.3793666794859705</v>
      </c>
      <c r="P60" s="99">
        <f>SUM(P8,P10:P19,P21:P29,P31:P39,P41:P45,P47:P54,P56:P58)</f>
        <v>1595912997</v>
      </c>
      <c r="Q60" s="99">
        <f>SUM(Q8,Q10:Q19,Q21:Q29,Q31:Q39,Q41:Q45,Q47:Q54,Q56:Q58)</f>
        <v>4141125377</v>
      </c>
      <c r="R60" s="97">
        <f t="shared" si="14"/>
        <v>0.38538147283918855</v>
      </c>
      <c r="S60" s="102">
        <f>SUM(S8,S10:S19,S21:S29,S31:S39,S41:S45,S47:S54,S56:S58)</f>
        <v>514215680</v>
      </c>
      <c r="T60" s="103">
        <f>SUM(T8,T10:T19,T21:T29,T31:T39,T41:T45,T47:T54,T56:T58)</f>
        <v>4141125377</v>
      </c>
      <c r="U60" s="97">
        <f t="shared" si="15"/>
        <v>0.12417293203822745</v>
      </c>
      <c r="V60" s="102">
        <f>SUM(V8,V10:V19,V21:V29,V31:V39,V41:V45,V47:V54,V56:V58)</f>
        <v>514215680</v>
      </c>
      <c r="W60" s="103">
        <f>SUM(W8,W10:W19,W21:W29,W31:W39,W41:W45,W47:W54,W56:W58)</f>
        <v>18534826310</v>
      </c>
      <c r="X60" s="97">
        <f t="shared" si="16"/>
        <v>0.027743215469063654</v>
      </c>
      <c r="Y60" s="102">
        <f>SUM(Y8,Y10:Y19,Y21:Y29,Y31:Y39,Y41:Y45,Y47:Y54,Y56:Y58)</f>
        <v>4010084074</v>
      </c>
      <c r="Z60" s="102">
        <f>SUM(Z8,Z10:Z19,Z21:Z29,Z31:Z39,Z41:Z45,Z47:Z54,Z56:Z58)</f>
        <v>5186364844</v>
      </c>
      <c r="AA60" s="97">
        <f t="shared" si="17"/>
        <v>0.7731974503566182</v>
      </c>
      <c r="AB60" s="102">
        <f>SUM(AB8,AB10:AB19,AB21:AB29,AB31:AB39,AB41:AB45,AB47:AB54,AB56:AB58)</f>
        <v>1589483763</v>
      </c>
      <c r="AC60" s="102">
        <f>SUM(AC8,AC10:AC19,AC21:AC29,AC31:AC39,AC41:AC45,AC47:AC54,AC56:AC58)</f>
        <v>6060909157</v>
      </c>
      <c r="AD60" s="97">
        <f t="shared" si="18"/>
        <v>0.26225170544987264</v>
      </c>
      <c r="AE60" s="99">
        <f>SUM(AE8,AE10:AE19,AE21:AE29,AE31:AE39,AE41:AE45,AE47:AE54,AE56:AE58)</f>
        <v>1831074596</v>
      </c>
      <c r="AF60" s="102">
        <f>SUM(AF8,AF10:AF19,AF21:AF29,AF31:AF39,AF41:AF45,AF47:AF54,AF56:AF58)</f>
        <v>16368718178</v>
      </c>
      <c r="AG60" s="106">
        <f t="shared" si="19"/>
        <v>0.11186426304663329</v>
      </c>
    </row>
    <row r="61" spans="1:33" s="12" customFormat="1" ht="12.75">
      <c r="A61" s="75"/>
      <c r="B61" s="76"/>
      <c r="C61" s="77"/>
      <c r="D61" s="78"/>
      <c r="E61" s="79"/>
      <c r="F61" s="80"/>
      <c r="G61" s="81"/>
      <c r="H61" s="79"/>
      <c r="I61" s="80"/>
      <c r="J61" s="79"/>
      <c r="K61" s="79"/>
      <c r="L61" s="80"/>
      <c r="M61" s="79"/>
      <c r="N61" s="79"/>
      <c r="O61" s="80"/>
      <c r="P61" s="79"/>
      <c r="Q61" s="79"/>
      <c r="R61" s="80"/>
      <c r="S61" s="79"/>
      <c r="T61" s="81"/>
      <c r="U61" s="80"/>
      <c r="V61" s="79"/>
      <c r="W61" s="81"/>
      <c r="X61" s="80"/>
      <c r="Y61" s="79"/>
      <c r="Z61" s="79"/>
      <c r="AA61" s="80"/>
      <c r="AB61" s="79"/>
      <c r="AC61" s="79"/>
      <c r="AD61" s="80"/>
      <c r="AE61" s="79"/>
      <c r="AF61" s="79"/>
      <c r="AG61" s="80"/>
    </row>
    <row r="62" spans="1:33" s="12" customFormat="1" ht="13.5" customHeight="1">
      <c r="A62" s="36"/>
      <c r="B62" s="112" t="s">
        <v>46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</row>
    <row r="63" spans="1:33" ht="12.75">
      <c r="A63" s="2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2"/>
      <c r="O63" s="66"/>
      <c r="P63" s="2"/>
      <c r="Q63" s="2"/>
      <c r="R63" s="66"/>
      <c r="S63" s="2"/>
      <c r="T63" s="2"/>
      <c r="U63" s="66"/>
      <c r="V63" s="2"/>
      <c r="W63" s="2"/>
      <c r="X63" s="66"/>
      <c r="Y63" s="2"/>
      <c r="Z63" s="2"/>
      <c r="AA63" s="66"/>
      <c r="AB63" s="2"/>
      <c r="AC63" s="2"/>
      <c r="AD63" s="66"/>
      <c r="AE63" s="2"/>
      <c r="AF63" s="2"/>
      <c r="AG63" s="2"/>
    </row>
    <row r="64" spans="1:33" ht="12.75">
      <c r="A64" s="2"/>
      <c r="B64" s="8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62:AG62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7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630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38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38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621</v>
      </c>
      <c r="B8" s="72" t="s">
        <v>179</v>
      </c>
      <c r="C8" s="26" t="s">
        <v>180</v>
      </c>
      <c r="D8" s="39">
        <v>37966484</v>
      </c>
      <c r="E8" s="40">
        <v>80553518</v>
      </c>
      <c r="F8" s="92">
        <f>IF($E8=0,0,$N8/$E8)</f>
        <v>0.47131999871191227</v>
      </c>
      <c r="G8" s="93">
        <v>21065579</v>
      </c>
      <c r="H8" s="94">
        <v>92868572</v>
      </c>
      <c r="I8" s="92">
        <f>IF($AF8=0,0,$M8/$AF8)</f>
        <v>0.22683216233797587</v>
      </c>
      <c r="J8" s="94">
        <v>21065579</v>
      </c>
      <c r="K8" s="94">
        <v>79383814</v>
      </c>
      <c r="L8" s="92">
        <f>IF($K8=0,0,$M8/$K8)</f>
        <v>0.2653636546110017</v>
      </c>
      <c r="M8" s="94">
        <v>21065579</v>
      </c>
      <c r="N8" s="94">
        <v>37966484</v>
      </c>
      <c r="O8" s="92">
        <f>IF($N8=0,0,$M8/$N8)</f>
        <v>0.5548467169095774</v>
      </c>
      <c r="P8" s="94">
        <v>760000</v>
      </c>
      <c r="Q8" s="94">
        <v>15141001</v>
      </c>
      <c r="R8" s="92">
        <f>IF($T8=0,0,$P8/$T8)</f>
        <v>0.050194831900480026</v>
      </c>
      <c r="S8" s="95">
        <v>0</v>
      </c>
      <c r="T8" s="95">
        <v>15141001</v>
      </c>
      <c r="U8" s="92">
        <f>IF($T8=0,0,$V8/$T8)</f>
        <v>0</v>
      </c>
      <c r="V8" s="95">
        <v>0</v>
      </c>
      <c r="W8" s="96">
        <v>0</v>
      </c>
      <c r="X8" s="92">
        <f>IF($W8=0,0,$V8/$W8)</f>
        <v>0</v>
      </c>
      <c r="Y8" s="95">
        <v>13009102</v>
      </c>
      <c r="Z8" s="95">
        <v>15141001</v>
      </c>
      <c r="AA8" s="92">
        <f>IF($Z8=0,0,$Y8/$Z8)</f>
        <v>0.8591969579818401</v>
      </c>
      <c r="AB8" s="95">
        <v>0</v>
      </c>
      <c r="AC8" s="95">
        <v>25282700</v>
      </c>
      <c r="AD8" s="92">
        <f>IF($AC8=0,0,$AB8/$AC8)</f>
        <v>0</v>
      </c>
      <c r="AE8" s="94">
        <v>0</v>
      </c>
      <c r="AF8" s="95">
        <v>92868572</v>
      </c>
      <c r="AG8" s="104">
        <f>IF($AF8=0,0,$AE8/$AF8)</f>
        <v>0</v>
      </c>
    </row>
    <row r="9" spans="1:33" s="12" customFormat="1" ht="12.75">
      <c r="A9" s="24" t="s">
        <v>621</v>
      </c>
      <c r="B9" s="72" t="s">
        <v>181</v>
      </c>
      <c r="C9" s="26" t="s">
        <v>182</v>
      </c>
      <c r="D9" s="39">
        <v>147264978</v>
      </c>
      <c r="E9" s="40">
        <v>147264978</v>
      </c>
      <c r="F9" s="92">
        <f>IF($E9=0,0,$N9/$E9)</f>
        <v>1</v>
      </c>
      <c r="G9" s="93">
        <v>33406006</v>
      </c>
      <c r="H9" s="94">
        <v>147146914</v>
      </c>
      <c r="I9" s="92">
        <f>IF($AF9=0,0,$M9/$AF9)</f>
        <v>0.2270248494643931</v>
      </c>
      <c r="J9" s="94">
        <v>33406006</v>
      </c>
      <c r="K9" s="94">
        <v>112103936</v>
      </c>
      <c r="L9" s="92">
        <f>IF($K9=0,0,$M9/$K9)</f>
        <v>0.2979913747185469</v>
      </c>
      <c r="M9" s="94">
        <v>33406006</v>
      </c>
      <c r="N9" s="94">
        <v>147264978</v>
      </c>
      <c r="O9" s="92">
        <f>IF($N9=0,0,$M9/$N9)</f>
        <v>0.22684284107250538</v>
      </c>
      <c r="P9" s="94">
        <v>2100000</v>
      </c>
      <c r="Q9" s="94">
        <v>33222000</v>
      </c>
      <c r="R9" s="92">
        <f>IF($T9=0,0,$P9/$T9)</f>
        <v>0.0632111251580278</v>
      </c>
      <c r="S9" s="95">
        <v>0</v>
      </c>
      <c r="T9" s="95">
        <v>33222000</v>
      </c>
      <c r="U9" s="92">
        <f>IF($T9=0,0,$V9/$T9)</f>
        <v>0</v>
      </c>
      <c r="V9" s="95">
        <v>0</v>
      </c>
      <c r="W9" s="96">
        <v>0</v>
      </c>
      <c r="X9" s="92">
        <f>IF($W9=0,0,$V9/$W9)</f>
        <v>0</v>
      </c>
      <c r="Y9" s="95">
        <v>34191491</v>
      </c>
      <c r="Z9" s="95">
        <v>34191491</v>
      </c>
      <c r="AA9" s="92">
        <f>IF($Z9=0,0,$Y9/$Z9)</f>
        <v>1</v>
      </c>
      <c r="AB9" s="95">
        <v>0</v>
      </c>
      <c r="AC9" s="95">
        <v>50049554</v>
      </c>
      <c r="AD9" s="92">
        <f>IF($AC9=0,0,$AB9/$AC9)</f>
        <v>0</v>
      </c>
      <c r="AE9" s="94">
        <v>0</v>
      </c>
      <c r="AF9" s="95">
        <v>147146914</v>
      </c>
      <c r="AG9" s="104">
        <f>IF($AF9=0,0,$AE9/$AF9)</f>
        <v>0</v>
      </c>
    </row>
    <row r="10" spans="1:33" s="12" customFormat="1" ht="12.75">
      <c r="A10" s="24" t="s">
        <v>621</v>
      </c>
      <c r="B10" s="72" t="s">
        <v>183</v>
      </c>
      <c r="C10" s="26" t="s">
        <v>184</v>
      </c>
      <c r="D10" s="39">
        <v>42857960</v>
      </c>
      <c r="E10" s="40">
        <v>101762910</v>
      </c>
      <c r="F10" s="92">
        <f aca="true" t="shared" si="0" ref="F10:F38">IF($E10=0,0,$N10/$E10)</f>
        <v>0.42115501610557327</v>
      </c>
      <c r="G10" s="93">
        <v>32963422</v>
      </c>
      <c r="H10" s="94">
        <v>100909256</v>
      </c>
      <c r="I10" s="92">
        <f aca="true" t="shared" si="1" ref="I10:I38">IF($AF10=0,0,$M10/$AF10)</f>
        <v>0.32666400790825373</v>
      </c>
      <c r="J10" s="94">
        <v>32963422</v>
      </c>
      <c r="K10" s="94">
        <v>91665454</v>
      </c>
      <c r="L10" s="92">
        <f aca="true" t="shared" si="2" ref="L10:L38">IF($K10=0,0,$M10/$K10)</f>
        <v>0.3596057245295485</v>
      </c>
      <c r="M10" s="94">
        <v>32963422</v>
      </c>
      <c r="N10" s="94">
        <v>42857960</v>
      </c>
      <c r="O10" s="92">
        <f aca="true" t="shared" si="3" ref="O10:O38">IF($N10=0,0,$M10/$N10)</f>
        <v>0.7691318485527543</v>
      </c>
      <c r="P10" s="94">
        <v>30503000</v>
      </c>
      <c r="Q10" s="94">
        <v>56986000</v>
      </c>
      <c r="R10" s="92">
        <f aca="true" t="shared" si="4" ref="R10:R38">IF($T10=0,0,$P10/$T10)</f>
        <v>0.5352718211490541</v>
      </c>
      <c r="S10" s="95">
        <v>27003000</v>
      </c>
      <c r="T10" s="95">
        <v>56986000</v>
      </c>
      <c r="U10" s="92">
        <f aca="true" t="shared" si="5" ref="U10:U38">IF($T10=0,0,$V10/$T10)</f>
        <v>0.4738532271084126</v>
      </c>
      <c r="V10" s="95">
        <v>27003000</v>
      </c>
      <c r="W10" s="96">
        <v>24850000</v>
      </c>
      <c r="X10" s="92">
        <f aca="true" t="shared" si="6" ref="X10:X38">IF($W10=0,0,$V10/$W10)</f>
        <v>1.0866398390342051</v>
      </c>
      <c r="Y10" s="95">
        <v>30483000</v>
      </c>
      <c r="Z10" s="95">
        <v>56986000</v>
      </c>
      <c r="AA10" s="92">
        <f aca="true" t="shared" si="7" ref="AA10:AA38">IF($Z10=0,0,$Y10/$Z10)</f>
        <v>0.5349208577545362</v>
      </c>
      <c r="AB10" s="95">
        <v>10289000</v>
      </c>
      <c r="AC10" s="95">
        <v>32904642</v>
      </c>
      <c r="AD10" s="92">
        <f aca="true" t="shared" si="8" ref="AD10:AD38">IF($AC10=0,0,$AB10/$AC10)</f>
        <v>0.3126914433531901</v>
      </c>
      <c r="AE10" s="94">
        <v>11806000</v>
      </c>
      <c r="AF10" s="95">
        <v>100909256</v>
      </c>
      <c r="AG10" s="104">
        <f aca="true" t="shared" si="9" ref="AG10:AG38">IF($AF10=0,0,$AE10/$AF10)</f>
        <v>0.11699620498638896</v>
      </c>
    </row>
    <row r="11" spans="1:33" s="12" customFormat="1" ht="12.75">
      <c r="A11" s="24" t="s">
        <v>622</v>
      </c>
      <c r="B11" s="72" t="s">
        <v>538</v>
      </c>
      <c r="C11" s="26" t="s">
        <v>539</v>
      </c>
      <c r="D11" s="39">
        <v>1938116</v>
      </c>
      <c r="E11" s="40">
        <v>37060116</v>
      </c>
      <c r="F11" s="92">
        <f t="shared" si="0"/>
        <v>0.05229654434972627</v>
      </c>
      <c r="G11" s="93">
        <v>22748902</v>
      </c>
      <c r="H11" s="94">
        <v>37060119</v>
      </c>
      <c r="I11" s="92">
        <f t="shared" si="1"/>
        <v>0.6138378023017141</v>
      </c>
      <c r="J11" s="94">
        <v>22748902</v>
      </c>
      <c r="K11" s="94">
        <v>37060119</v>
      </c>
      <c r="L11" s="92">
        <f t="shared" si="2"/>
        <v>0.6138378023017141</v>
      </c>
      <c r="M11" s="94">
        <v>22748902</v>
      </c>
      <c r="N11" s="94">
        <v>1938116</v>
      </c>
      <c r="O11" s="92">
        <f t="shared" si="3"/>
        <v>11.737636962906246</v>
      </c>
      <c r="P11" s="94">
        <v>2054544</v>
      </c>
      <c r="Q11" s="94">
        <v>2054544</v>
      </c>
      <c r="R11" s="92">
        <f t="shared" si="4"/>
        <v>1</v>
      </c>
      <c r="S11" s="95">
        <v>0</v>
      </c>
      <c r="T11" s="95">
        <v>2054544</v>
      </c>
      <c r="U11" s="92">
        <f t="shared" si="5"/>
        <v>0</v>
      </c>
      <c r="V11" s="95">
        <v>0</v>
      </c>
      <c r="W11" s="96">
        <v>18887967</v>
      </c>
      <c r="X11" s="92">
        <f t="shared" si="6"/>
        <v>0</v>
      </c>
      <c r="Y11" s="95">
        <v>0</v>
      </c>
      <c r="Z11" s="95">
        <v>2054544</v>
      </c>
      <c r="AA11" s="92">
        <f t="shared" si="7"/>
        <v>0</v>
      </c>
      <c r="AB11" s="95">
        <v>0</v>
      </c>
      <c r="AC11" s="95">
        <v>0</v>
      </c>
      <c r="AD11" s="92">
        <f t="shared" si="8"/>
        <v>0</v>
      </c>
      <c r="AE11" s="94">
        <v>2800000</v>
      </c>
      <c r="AF11" s="95">
        <v>37060119</v>
      </c>
      <c r="AG11" s="104">
        <f t="shared" si="9"/>
        <v>0.07555291444153214</v>
      </c>
    </row>
    <row r="12" spans="1:33" s="65" customFormat="1" ht="12.75">
      <c r="A12" s="73"/>
      <c r="B12" s="74" t="s">
        <v>631</v>
      </c>
      <c r="C12" s="20"/>
      <c r="D12" s="41">
        <f>SUM(N8:N11)</f>
        <v>230027538</v>
      </c>
      <c r="E12" s="42">
        <f>SUM(E8:E11)</f>
        <v>366641522</v>
      </c>
      <c r="F12" s="97">
        <f t="shared" si="0"/>
        <v>0.6273908550925119</v>
      </c>
      <c r="G12" s="98">
        <f>SUM(G8:G11)</f>
        <v>110183909</v>
      </c>
      <c r="H12" s="99">
        <f>SUM(H8:H11)</f>
        <v>377984861</v>
      </c>
      <c r="I12" s="97">
        <f t="shared" si="1"/>
        <v>0.2915034975435167</v>
      </c>
      <c r="J12" s="99">
        <f>SUM(J8:J11)</f>
        <v>110183909</v>
      </c>
      <c r="K12" s="99">
        <f>SUM(K8:K11)</f>
        <v>320213323</v>
      </c>
      <c r="L12" s="97">
        <f t="shared" si="2"/>
        <v>0.34409532984984514</v>
      </c>
      <c r="M12" s="99">
        <f>SUM(M8:M11)</f>
        <v>110183909</v>
      </c>
      <c r="N12" s="99">
        <f>SUM(N8:N11)</f>
        <v>230027538</v>
      </c>
      <c r="O12" s="97">
        <f t="shared" si="3"/>
        <v>0.47900312266090506</v>
      </c>
      <c r="P12" s="99">
        <f>SUM(P8:P11)</f>
        <v>35417544</v>
      </c>
      <c r="Q12" s="99">
        <f>SUM(Q8:Q11)</f>
        <v>107403545</v>
      </c>
      <c r="R12" s="97">
        <f t="shared" si="4"/>
        <v>0.32976140592007464</v>
      </c>
      <c r="S12" s="102">
        <f>SUM(S8:S11)</f>
        <v>27003000</v>
      </c>
      <c r="T12" s="102">
        <f>SUM(T8:T11)</f>
        <v>107403545</v>
      </c>
      <c r="U12" s="97">
        <f t="shared" si="5"/>
        <v>0.25141628239552055</v>
      </c>
      <c r="V12" s="102">
        <f>SUM(V8:V11)</f>
        <v>27003000</v>
      </c>
      <c r="W12" s="103">
        <f>SUM(W8:W11)</f>
        <v>43737967</v>
      </c>
      <c r="X12" s="97">
        <f t="shared" si="6"/>
        <v>0.617381233105782</v>
      </c>
      <c r="Y12" s="102">
        <f>SUM(Y8:Y11)</f>
        <v>77683593</v>
      </c>
      <c r="Z12" s="102">
        <f>SUM(Z8:Z11)</f>
        <v>108373036</v>
      </c>
      <c r="AA12" s="97">
        <f t="shared" si="7"/>
        <v>0.7168166166351564</v>
      </c>
      <c r="AB12" s="102">
        <f>SUM(AB8:AB11)</f>
        <v>10289000</v>
      </c>
      <c r="AC12" s="102">
        <f>SUM(AC8:AC11)</f>
        <v>108236896</v>
      </c>
      <c r="AD12" s="97">
        <f t="shared" si="8"/>
        <v>0.09506000615538716</v>
      </c>
      <c r="AE12" s="99">
        <f>SUM(AE8:AE11)</f>
        <v>14606000</v>
      </c>
      <c r="AF12" s="102">
        <f>SUM(AF8:AF11)</f>
        <v>377984861</v>
      </c>
      <c r="AG12" s="106">
        <f t="shared" si="9"/>
        <v>0.038641759252892406</v>
      </c>
    </row>
    <row r="13" spans="1:33" s="12" customFormat="1" ht="12.75">
      <c r="A13" s="24" t="s">
        <v>621</v>
      </c>
      <c r="B13" s="72" t="s">
        <v>185</v>
      </c>
      <c r="C13" s="26" t="s">
        <v>186</v>
      </c>
      <c r="D13" s="39">
        <v>12783164</v>
      </c>
      <c r="E13" s="40">
        <v>44947865</v>
      </c>
      <c r="F13" s="92">
        <f t="shared" si="0"/>
        <v>0.2843998040841317</v>
      </c>
      <c r="G13" s="93">
        <v>20440988</v>
      </c>
      <c r="H13" s="94">
        <v>44608317</v>
      </c>
      <c r="I13" s="92">
        <f t="shared" si="1"/>
        <v>0.45823266544666996</v>
      </c>
      <c r="J13" s="94">
        <v>20440988</v>
      </c>
      <c r="K13" s="94">
        <v>42608317</v>
      </c>
      <c r="L13" s="92">
        <f t="shared" si="2"/>
        <v>0.47974173680692433</v>
      </c>
      <c r="M13" s="94">
        <v>20440988</v>
      </c>
      <c r="N13" s="94">
        <v>12783164</v>
      </c>
      <c r="O13" s="92">
        <f t="shared" si="3"/>
        <v>1.599055445115153</v>
      </c>
      <c r="P13" s="94">
        <v>0</v>
      </c>
      <c r="Q13" s="94">
        <v>12744000</v>
      </c>
      <c r="R13" s="92">
        <f t="shared" si="4"/>
        <v>0</v>
      </c>
      <c r="S13" s="95">
        <v>0</v>
      </c>
      <c r="T13" s="95">
        <v>12744000</v>
      </c>
      <c r="U13" s="92">
        <f t="shared" si="5"/>
        <v>0</v>
      </c>
      <c r="V13" s="95">
        <v>0</v>
      </c>
      <c r="W13" s="96">
        <v>0</v>
      </c>
      <c r="X13" s="92">
        <f t="shared" si="6"/>
        <v>0</v>
      </c>
      <c r="Y13" s="95">
        <v>11764000</v>
      </c>
      <c r="Z13" s="95">
        <v>12744000</v>
      </c>
      <c r="AA13" s="92">
        <f t="shared" si="7"/>
        <v>0.9231010671688638</v>
      </c>
      <c r="AB13" s="95">
        <v>0</v>
      </c>
      <c r="AC13" s="95">
        <v>8222480</v>
      </c>
      <c r="AD13" s="92">
        <f t="shared" si="8"/>
        <v>0</v>
      </c>
      <c r="AE13" s="94">
        <v>0</v>
      </c>
      <c r="AF13" s="95">
        <v>44608317</v>
      </c>
      <c r="AG13" s="104">
        <f t="shared" si="9"/>
        <v>0</v>
      </c>
    </row>
    <row r="14" spans="1:33" s="12" customFormat="1" ht="12.75">
      <c r="A14" s="24" t="s">
        <v>621</v>
      </c>
      <c r="B14" s="72" t="s">
        <v>63</v>
      </c>
      <c r="C14" s="26" t="s">
        <v>64</v>
      </c>
      <c r="D14" s="39">
        <v>2760695713</v>
      </c>
      <c r="E14" s="40">
        <v>3319104983</v>
      </c>
      <c r="F14" s="92">
        <f t="shared" si="0"/>
        <v>0.8317590817825602</v>
      </c>
      <c r="G14" s="93">
        <v>891494629</v>
      </c>
      <c r="H14" s="94">
        <v>2988324214</v>
      </c>
      <c r="I14" s="92">
        <f t="shared" si="1"/>
        <v>0.29832593960971066</v>
      </c>
      <c r="J14" s="94">
        <v>891494629</v>
      </c>
      <c r="K14" s="94">
        <v>2001401730</v>
      </c>
      <c r="L14" s="92">
        <f t="shared" si="2"/>
        <v>0.44543512461138923</v>
      </c>
      <c r="M14" s="94">
        <v>891494629</v>
      </c>
      <c r="N14" s="94">
        <v>2760695713</v>
      </c>
      <c r="O14" s="92">
        <f t="shared" si="3"/>
        <v>0.32292390095800466</v>
      </c>
      <c r="P14" s="94">
        <v>161736330</v>
      </c>
      <c r="Q14" s="94">
        <v>373255940</v>
      </c>
      <c r="R14" s="92">
        <f t="shared" si="4"/>
        <v>0.43331213965409365</v>
      </c>
      <c r="S14" s="95">
        <v>69969895</v>
      </c>
      <c r="T14" s="95">
        <v>373255940</v>
      </c>
      <c r="U14" s="92">
        <f t="shared" si="5"/>
        <v>0.18745822236613302</v>
      </c>
      <c r="V14" s="95">
        <v>69969895</v>
      </c>
      <c r="W14" s="96">
        <v>3402780788</v>
      </c>
      <c r="X14" s="92">
        <f t="shared" si="6"/>
        <v>0.02056256319735634</v>
      </c>
      <c r="Y14" s="95">
        <v>356440940</v>
      </c>
      <c r="Z14" s="95">
        <v>373255940</v>
      </c>
      <c r="AA14" s="92">
        <f t="shared" si="7"/>
        <v>0.9549504825027031</v>
      </c>
      <c r="AB14" s="95">
        <v>299483091</v>
      </c>
      <c r="AC14" s="95">
        <v>1657193742</v>
      </c>
      <c r="AD14" s="92">
        <f t="shared" si="8"/>
        <v>0.18071700574886676</v>
      </c>
      <c r="AE14" s="94">
        <v>433474021</v>
      </c>
      <c r="AF14" s="95">
        <v>2988324214</v>
      </c>
      <c r="AG14" s="104">
        <f t="shared" si="9"/>
        <v>0.145055887500164</v>
      </c>
    </row>
    <row r="15" spans="1:33" s="12" customFormat="1" ht="12.75">
      <c r="A15" s="24" t="s">
        <v>621</v>
      </c>
      <c r="B15" s="72" t="s">
        <v>187</v>
      </c>
      <c r="C15" s="26" t="s">
        <v>188</v>
      </c>
      <c r="D15" s="39">
        <v>90552720</v>
      </c>
      <c r="E15" s="40">
        <v>148218719</v>
      </c>
      <c r="F15" s="92">
        <f t="shared" si="0"/>
        <v>0.6109398368231748</v>
      </c>
      <c r="G15" s="93">
        <v>50546493</v>
      </c>
      <c r="H15" s="94">
        <v>138803339</v>
      </c>
      <c r="I15" s="92">
        <f t="shared" si="1"/>
        <v>0.36415905672125076</v>
      </c>
      <c r="J15" s="94">
        <v>50546493</v>
      </c>
      <c r="K15" s="94">
        <v>119282169</v>
      </c>
      <c r="L15" s="92">
        <f t="shared" si="2"/>
        <v>0.42375564951371736</v>
      </c>
      <c r="M15" s="94">
        <v>50546493</v>
      </c>
      <c r="N15" s="94">
        <v>90552720</v>
      </c>
      <c r="O15" s="92">
        <f t="shared" si="3"/>
        <v>0.5581996101276693</v>
      </c>
      <c r="P15" s="94">
        <v>21415000</v>
      </c>
      <c r="Q15" s="94">
        <v>39532250</v>
      </c>
      <c r="R15" s="92">
        <f t="shared" si="4"/>
        <v>0.5417096168318272</v>
      </c>
      <c r="S15" s="95">
        <v>0</v>
      </c>
      <c r="T15" s="95">
        <v>39532250</v>
      </c>
      <c r="U15" s="92">
        <f t="shared" si="5"/>
        <v>0</v>
      </c>
      <c r="V15" s="95">
        <v>0</v>
      </c>
      <c r="W15" s="96">
        <v>342072900</v>
      </c>
      <c r="X15" s="92">
        <f t="shared" si="6"/>
        <v>0</v>
      </c>
      <c r="Y15" s="95">
        <v>36432250</v>
      </c>
      <c r="Z15" s="95">
        <v>39532250</v>
      </c>
      <c r="AA15" s="92">
        <f t="shared" si="7"/>
        <v>0.9215830113388436</v>
      </c>
      <c r="AB15" s="95">
        <v>68773696</v>
      </c>
      <c r="AC15" s="95">
        <v>68927061</v>
      </c>
      <c r="AD15" s="92">
        <f t="shared" si="8"/>
        <v>0.9977749667869924</v>
      </c>
      <c r="AE15" s="94">
        <v>8503898</v>
      </c>
      <c r="AF15" s="95">
        <v>138803339</v>
      </c>
      <c r="AG15" s="104">
        <f t="shared" si="9"/>
        <v>0.061265802834901545</v>
      </c>
    </row>
    <row r="16" spans="1:33" s="12" customFormat="1" ht="12.75">
      <c r="A16" s="24" t="s">
        <v>622</v>
      </c>
      <c r="B16" s="72" t="s">
        <v>540</v>
      </c>
      <c r="C16" s="26" t="s">
        <v>541</v>
      </c>
      <c r="D16" s="39">
        <v>4477500</v>
      </c>
      <c r="E16" s="40">
        <v>159409500</v>
      </c>
      <c r="F16" s="92">
        <f t="shared" si="0"/>
        <v>0.02808803741307764</v>
      </c>
      <c r="G16" s="93">
        <v>57943500</v>
      </c>
      <c r="H16" s="94">
        <v>159407800</v>
      </c>
      <c r="I16" s="92">
        <f t="shared" si="1"/>
        <v>0.363492250692877</v>
      </c>
      <c r="J16" s="94">
        <v>57943500</v>
      </c>
      <c r="K16" s="94">
        <v>159407800</v>
      </c>
      <c r="L16" s="92">
        <f t="shared" si="2"/>
        <v>0.363492250692877</v>
      </c>
      <c r="M16" s="94">
        <v>57943500</v>
      </c>
      <c r="N16" s="94">
        <v>4477500</v>
      </c>
      <c r="O16" s="92">
        <f t="shared" si="3"/>
        <v>12.94103852596315</v>
      </c>
      <c r="P16" s="94">
        <v>150000</v>
      </c>
      <c r="Q16" s="94">
        <v>150000</v>
      </c>
      <c r="R16" s="92">
        <f t="shared" si="4"/>
        <v>1</v>
      </c>
      <c r="S16" s="95">
        <v>0</v>
      </c>
      <c r="T16" s="95">
        <v>150000</v>
      </c>
      <c r="U16" s="92">
        <f t="shared" si="5"/>
        <v>0</v>
      </c>
      <c r="V16" s="95">
        <v>0</v>
      </c>
      <c r="W16" s="96">
        <v>3616471</v>
      </c>
      <c r="X16" s="92">
        <f t="shared" si="6"/>
        <v>0</v>
      </c>
      <c r="Y16" s="95">
        <v>0</v>
      </c>
      <c r="Z16" s="95">
        <v>150000</v>
      </c>
      <c r="AA16" s="92">
        <f t="shared" si="7"/>
        <v>0</v>
      </c>
      <c r="AB16" s="95">
        <v>0</v>
      </c>
      <c r="AC16" s="95">
        <v>0</v>
      </c>
      <c r="AD16" s="92">
        <f t="shared" si="8"/>
        <v>0</v>
      </c>
      <c r="AE16" s="94">
        <v>4182000</v>
      </c>
      <c r="AF16" s="95">
        <v>159407800</v>
      </c>
      <c r="AG16" s="104">
        <f t="shared" si="9"/>
        <v>0.026234600816271225</v>
      </c>
    </row>
    <row r="17" spans="1:33" s="65" customFormat="1" ht="12.75">
      <c r="A17" s="73"/>
      <c r="B17" s="74" t="s">
        <v>632</v>
      </c>
      <c r="C17" s="20"/>
      <c r="D17" s="41">
        <f>SUM(N13:N16)</f>
        <v>2868509097</v>
      </c>
      <c r="E17" s="42">
        <f>SUM(E13:E16)</f>
        <v>3671681067</v>
      </c>
      <c r="F17" s="97">
        <f t="shared" si="0"/>
        <v>0.7812522505784406</v>
      </c>
      <c r="G17" s="98">
        <f>SUM(G13:G16)</f>
        <v>1020425610</v>
      </c>
      <c r="H17" s="99">
        <f>SUM(H13:H16)</f>
        <v>3331143670</v>
      </c>
      <c r="I17" s="97">
        <f t="shared" si="1"/>
        <v>0.3063289101547517</v>
      </c>
      <c r="J17" s="99">
        <f>SUM(J13:J16)</f>
        <v>1020425610</v>
      </c>
      <c r="K17" s="99">
        <f>SUM(K13:K16)</f>
        <v>2322700016</v>
      </c>
      <c r="L17" s="97">
        <f t="shared" si="2"/>
        <v>0.4393273358465418</v>
      </c>
      <c r="M17" s="99">
        <f>SUM(M13:M16)</f>
        <v>1020425610</v>
      </c>
      <c r="N17" s="99">
        <f>SUM(N13:N16)</f>
        <v>2868509097</v>
      </c>
      <c r="O17" s="97">
        <f t="shared" si="3"/>
        <v>0.35573378904992886</v>
      </c>
      <c r="P17" s="99">
        <f>SUM(P13:P16)</f>
        <v>183301330</v>
      </c>
      <c r="Q17" s="99">
        <f>SUM(Q13:Q16)</f>
        <v>425682190</v>
      </c>
      <c r="R17" s="97">
        <f t="shared" si="4"/>
        <v>0.43060605847756983</v>
      </c>
      <c r="S17" s="102">
        <f>SUM(S13:S16)</f>
        <v>69969895</v>
      </c>
      <c r="T17" s="102">
        <f>SUM(T13:T16)</f>
        <v>425682190</v>
      </c>
      <c r="U17" s="97">
        <f t="shared" si="5"/>
        <v>0.16437120613385306</v>
      </c>
      <c r="V17" s="102">
        <f>SUM(V13:V16)</f>
        <v>69969895</v>
      </c>
      <c r="W17" s="103">
        <f>SUM(W13:W16)</f>
        <v>3748470159</v>
      </c>
      <c r="X17" s="97">
        <f t="shared" si="6"/>
        <v>0.018666253706729856</v>
      </c>
      <c r="Y17" s="102">
        <f>SUM(Y13:Y16)</f>
        <v>404637190</v>
      </c>
      <c r="Z17" s="102">
        <f>SUM(Z13:Z16)</f>
        <v>425682190</v>
      </c>
      <c r="AA17" s="97">
        <f t="shared" si="7"/>
        <v>0.9505617089594469</v>
      </c>
      <c r="AB17" s="102">
        <f>SUM(AB13:AB16)</f>
        <v>368256787</v>
      </c>
      <c r="AC17" s="102">
        <f>SUM(AC13:AC16)</f>
        <v>1734343283</v>
      </c>
      <c r="AD17" s="97">
        <f t="shared" si="8"/>
        <v>0.21233212052633757</v>
      </c>
      <c r="AE17" s="99">
        <f>SUM(AE13:AE16)</f>
        <v>446159919</v>
      </c>
      <c r="AF17" s="102">
        <f>SUM(AF13:AF16)</f>
        <v>3331143670</v>
      </c>
      <c r="AG17" s="106">
        <f t="shared" si="9"/>
        <v>0.13393595809693792</v>
      </c>
    </row>
    <row r="18" spans="1:33" s="12" customFormat="1" ht="12.75">
      <c r="A18" s="24" t="s">
        <v>621</v>
      </c>
      <c r="B18" s="72" t="s">
        <v>189</v>
      </c>
      <c r="C18" s="26" t="s">
        <v>190</v>
      </c>
      <c r="D18" s="39">
        <v>82063541</v>
      </c>
      <c r="E18" s="40">
        <v>152002541</v>
      </c>
      <c r="F18" s="92">
        <f t="shared" si="0"/>
        <v>0.5398826918294741</v>
      </c>
      <c r="G18" s="93">
        <v>41587853</v>
      </c>
      <c r="H18" s="94">
        <v>147584474</v>
      </c>
      <c r="I18" s="92">
        <f t="shared" si="1"/>
        <v>0.28179016310347116</v>
      </c>
      <c r="J18" s="94">
        <v>41587853</v>
      </c>
      <c r="K18" s="94">
        <v>125486104</v>
      </c>
      <c r="L18" s="92">
        <f t="shared" si="2"/>
        <v>0.33141401059036785</v>
      </c>
      <c r="M18" s="94">
        <v>41587853</v>
      </c>
      <c r="N18" s="94">
        <v>82063541</v>
      </c>
      <c r="O18" s="92">
        <f t="shared" si="3"/>
        <v>0.5067762430578032</v>
      </c>
      <c r="P18" s="94">
        <v>3850000</v>
      </c>
      <c r="Q18" s="94">
        <v>37061000</v>
      </c>
      <c r="R18" s="92">
        <f t="shared" si="4"/>
        <v>0.10388278783626993</v>
      </c>
      <c r="S18" s="95">
        <v>0</v>
      </c>
      <c r="T18" s="95">
        <v>37061000</v>
      </c>
      <c r="U18" s="92">
        <f t="shared" si="5"/>
        <v>0</v>
      </c>
      <c r="V18" s="95">
        <v>0</v>
      </c>
      <c r="W18" s="96">
        <v>68093924</v>
      </c>
      <c r="X18" s="92">
        <f t="shared" si="6"/>
        <v>0</v>
      </c>
      <c r="Y18" s="95">
        <v>31511000</v>
      </c>
      <c r="Z18" s="95">
        <v>37061000</v>
      </c>
      <c r="AA18" s="92">
        <f t="shared" si="7"/>
        <v>0.8502468902620005</v>
      </c>
      <c r="AB18" s="95">
        <v>16206128</v>
      </c>
      <c r="AC18" s="95">
        <v>63969397</v>
      </c>
      <c r="AD18" s="92">
        <f t="shared" si="8"/>
        <v>0.25334189096701976</v>
      </c>
      <c r="AE18" s="94">
        <v>56670103</v>
      </c>
      <c r="AF18" s="95">
        <v>147584474</v>
      </c>
      <c r="AG18" s="104">
        <f t="shared" si="9"/>
        <v>0.38398417844413635</v>
      </c>
    </row>
    <row r="19" spans="1:33" s="12" customFormat="1" ht="12.75">
      <c r="A19" s="24" t="s">
        <v>621</v>
      </c>
      <c r="B19" s="72" t="s">
        <v>191</v>
      </c>
      <c r="C19" s="26" t="s">
        <v>192</v>
      </c>
      <c r="D19" s="39">
        <v>11403237</v>
      </c>
      <c r="E19" s="40">
        <v>46505307</v>
      </c>
      <c r="F19" s="92">
        <f t="shared" si="0"/>
        <v>0.24520291845401646</v>
      </c>
      <c r="G19" s="93">
        <v>18161072</v>
      </c>
      <c r="H19" s="94">
        <v>46470937</v>
      </c>
      <c r="I19" s="92">
        <f t="shared" si="1"/>
        <v>0.3908049454651625</v>
      </c>
      <c r="J19" s="94">
        <v>18161072</v>
      </c>
      <c r="K19" s="94">
        <v>37790885</v>
      </c>
      <c r="L19" s="92">
        <f t="shared" si="2"/>
        <v>0.480567523094524</v>
      </c>
      <c r="M19" s="94">
        <v>18161072</v>
      </c>
      <c r="N19" s="94">
        <v>11403237</v>
      </c>
      <c r="O19" s="92">
        <f t="shared" si="3"/>
        <v>1.592624269757789</v>
      </c>
      <c r="P19" s="94">
        <v>0</v>
      </c>
      <c r="Q19" s="94">
        <v>14845000</v>
      </c>
      <c r="R19" s="92">
        <f t="shared" si="4"/>
        <v>0</v>
      </c>
      <c r="S19" s="95">
        <v>0</v>
      </c>
      <c r="T19" s="95">
        <v>14845000</v>
      </c>
      <c r="U19" s="92">
        <f t="shared" si="5"/>
        <v>0</v>
      </c>
      <c r="V19" s="95">
        <v>0</v>
      </c>
      <c r="W19" s="96">
        <v>0</v>
      </c>
      <c r="X19" s="92">
        <f t="shared" si="6"/>
        <v>0</v>
      </c>
      <c r="Y19" s="95">
        <v>14041000</v>
      </c>
      <c r="Z19" s="95">
        <v>14845000</v>
      </c>
      <c r="AA19" s="92">
        <f t="shared" si="7"/>
        <v>0.9458403502862917</v>
      </c>
      <c r="AB19" s="95">
        <v>0</v>
      </c>
      <c r="AC19" s="95">
        <v>9868775</v>
      </c>
      <c r="AD19" s="92">
        <f t="shared" si="8"/>
        <v>0</v>
      </c>
      <c r="AE19" s="94">
        <v>0</v>
      </c>
      <c r="AF19" s="95">
        <v>46470937</v>
      </c>
      <c r="AG19" s="104">
        <f t="shared" si="9"/>
        <v>0</v>
      </c>
    </row>
    <row r="20" spans="1:33" s="12" customFormat="1" ht="12.75">
      <c r="A20" s="24" t="s">
        <v>621</v>
      </c>
      <c r="B20" s="72" t="s">
        <v>193</v>
      </c>
      <c r="C20" s="26" t="s">
        <v>194</v>
      </c>
      <c r="D20" s="39">
        <v>28844196</v>
      </c>
      <c r="E20" s="40">
        <v>79976541</v>
      </c>
      <c r="F20" s="92">
        <f t="shared" si="0"/>
        <v>0.3606582085114184</v>
      </c>
      <c r="G20" s="93">
        <v>31123963</v>
      </c>
      <c r="H20" s="94">
        <v>79976541</v>
      </c>
      <c r="I20" s="92">
        <f t="shared" si="1"/>
        <v>0.3891636548772471</v>
      </c>
      <c r="J20" s="94">
        <v>31123963</v>
      </c>
      <c r="K20" s="94">
        <v>65649541</v>
      </c>
      <c r="L20" s="92">
        <f t="shared" si="2"/>
        <v>0.4740926216072097</v>
      </c>
      <c r="M20" s="94">
        <v>31123963</v>
      </c>
      <c r="N20" s="94">
        <v>28844196</v>
      </c>
      <c r="O20" s="92">
        <f t="shared" si="3"/>
        <v>1.0790372870854157</v>
      </c>
      <c r="P20" s="94">
        <v>492030</v>
      </c>
      <c r="Q20" s="94">
        <v>21291030</v>
      </c>
      <c r="R20" s="92">
        <f t="shared" si="4"/>
        <v>0.023109732126627973</v>
      </c>
      <c r="S20" s="95">
        <v>0</v>
      </c>
      <c r="T20" s="95">
        <v>21291030</v>
      </c>
      <c r="U20" s="92">
        <f t="shared" si="5"/>
        <v>0</v>
      </c>
      <c r="V20" s="95">
        <v>0</v>
      </c>
      <c r="W20" s="96">
        <v>266732000</v>
      </c>
      <c r="X20" s="92">
        <f t="shared" si="6"/>
        <v>0</v>
      </c>
      <c r="Y20" s="95">
        <v>20799000</v>
      </c>
      <c r="Z20" s="95">
        <v>21291030</v>
      </c>
      <c r="AA20" s="92">
        <f t="shared" si="7"/>
        <v>0.9768902678733721</v>
      </c>
      <c r="AB20" s="95">
        <v>6868000</v>
      </c>
      <c r="AC20" s="95">
        <v>22271400</v>
      </c>
      <c r="AD20" s="92">
        <f t="shared" si="8"/>
        <v>0.3083775604587049</v>
      </c>
      <c r="AE20" s="94">
        <v>14549000</v>
      </c>
      <c r="AF20" s="95">
        <v>79976541</v>
      </c>
      <c r="AG20" s="104">
        <f t="shared" si="9"/>
        <v>0.18191584454746548</v>
      </c>
    </row>
    <row r="21" spans="1:33" s="12" customFormat="1" ht="12.75">
      <c r="A21" s="24" t="s">
        <v>621</v>
      </c>
      <c r="B21" s="72" t="s">
        <v>65</v>
      </c>
      <c r="C21" s="26" t="s">
        <v>66</v>
      </c>
      <c r="D21" s="39">
        <v>1058693000</v>
      </c>
      <c r="E21" s="40">
        <v>1419343000</v>
      </c>
      <c r="F21" s="92">
        <f t="shared" si="0"/>
        <v>0.7459035624228957</v>
      </c>
      <c r="G21" s="93">
        <v>414752000</v>
      </c>
      <c r="H21" s="94">
        <v>1419343000</v>
      </c>
      <c r="I21" s="92">
        <f t="shared" si="1"/>
        <v>0.2922140736946601</v>
      </c>
      <c r="J21" s="94">
        <v>414752000</v>
      </c>
      <c r="K21" s="94">
        <v>1018322000</v>
      </c>
      <c r="L21" s="92">
        <f t="shared" si="2"/>
        <v>0.4072896392300274</v>
      </c>
      <c r="M21" s="94">
        <v>414752000</v>
      </c>
      <c r="N21" s="94">
        <v>1058693000</v>
      </c>
      <c r="O21" s="92">
        <f t="shared" si="3"/>
        <v>0.3917585173416656</v>
      </c>
      <c r="P21" s="94">
        <v>6500000</v>
      </c>
      <c r="Q21" s="94">
        <v>159604000</v>
      </c>
      <c r="R21" s="92">
        <f t="shared" si="4"/>
        <v>0.040725796345956244</v>
      </c>
      <c r="S21" s="95">
        <v>0</v>
      </c>
      <c r="T21" s="95">
        <v>159604000</v>
      </c>
      <c r="U21" s="92">
        <f t="shared" si="5"/>
        <v>0</v>
      </c>
      <c r="V21" s="95">
        <v>0</v>
      </c>
      <c r="W21" s="96">
        <v>724591849</v>
      </c>
      <c r="X21" s="92">
        <f t="shared" si="6"/>
        <v>0</v>
      </c>
      <c r="Y21" s="95">
        <v>137742000</v>
      </c>
      <c r="Z21" s="95">
        <v>159604000</v>
      </c>
      <c r="AA21" s="92">
        <f t="shared" si="7"/>
        <v>0.8630234831207237</v>
      </c>
      <c r="AB21" s="95">
        <v>166673075</v>
      </c>
      <c r="AC21" s="95">
        <v>768752000</v>
      </c>
      <c r="AD21" s="92">
        <f t="shared" si="8"/>
        <v>0.21680994000666015</v>
      </c>
      <c r="AE21" s="94">
        <v>364497341</v>
      </c>
      <c r="AF21" s="95">
        <v>1419343000</v>
      </c>
      <c r="AG21" s="104">
        <f t="shared" si="9"/>
        <v>0.25680708680001946</v>
      </c>
    </row>
    <row r="22" spans="1:33" s="12" customFormat="1" ht="12.75">
      <c r="A22" s="24" t="s">
        <v>621</v>
      </c>
      <c r="B22" s="72" t="s">
        <v>195</v>
      </c>
      <c r="C22" s="26" t="s">
        <v>196</v>
      </c>
      <c r="D22" s="39">
        <v>125368396</v>
      </c>
      <c r="E22" s="40">
        <v>238283397</v>
      </c>
      <c r="F22" s="92">
        <f t="shared" si="0"/>
        <v>0.5261314786443136</v>
      </c>
      <c r="G22" s="93">
        <v>51553412</v>
      </c>
      <c r="H22" s="94">
        <v>238283410</v>
      </c>
      <c r="I22" s="92">
        <f t="shared" si="1"/>
        <v>0.21635334159436445</v>
      </c>
      <c r="J22" s="94">
        <v>51553412</v>
      </c>
      <c r="K22" s="94">
        <v>191987810</v>
      </c>
      <c r="L22" s="92">
        <f t="shared" si="2"/>
        <v>0.268524402669107</v>
      </c>
      <c r="M22" s="94">
        <v>51553412</v>
      </c>
      <c r="N22" s="94">
        <v>125368396</v>
      </c>
      <c r="O22" s="92">
        <f t="shared" si="3"/>
        <v>0.41121537520508755</v>
      </c>
      <c r="P22" s="94">
        <v>18048000</v>
      </c>
      <c r="Q22" s="94">
        <v>61766492</v>
      </c>
      <c r="R22" s="92">
        <f t="shared" si="4"/>
        <v>0.29219726449739125</v>
      </c>
      <c r="S22" s="95">
        <v>0</v>
      </c>
      <c r="T22" s="95">
        <v>61766492</v>
      </c>
      <c r="U22" s="92">
        <f t="shared" si="5"/>
        <v>0</v>
      </c>
      <c r="V22" s="95">
        <v>0</v>
      </c>
      <c r="W22" s="96">
        <v>71791</v>
      </c>
      <c r="X22" s="92">
        <f t="shared" si="6"/>
        <v>0</v>
      </c>
      <c r="Y22" s="95">
        <v>52045672</v>
      </c>
      <c r="Z22" s="95">
        <v>61766492</v>
      </c>
      <c r="AA22" s="92">
        <f t="shared" si="7"/>
        <v>0.8426198463723664</v>
      </c>
      <c r="AB22" s="95">
        <v>83350</v>
      </c>
      <c r="AC22" s="95">
        <v>0</v>
      </c>
      <c r="AD22" s="92">
        <f t="shared" si="8"/>
        <v>0</v>
      </c>
      <c r="AE22" s="94">
        <v>85112</v>
      </c>
      <c r="AF22" s="95">
        <v>238283410</v>
      </c>
      <c r="AG22" s="104">
        <f t="shared" si="9"/>
        <v>0.00035718810638138844</v>
      </c>
    </row>
    <row r="23" spans="1:33" s="12" customFormat="1" ht="12.75">
      <c r="A23" s="24" t="s">
        <v>622</v>
      </c>
      <c r="B23" s="72" t="s">
        <v>542</v>
      </c>
      <c r="C23" s="26" t="s">
        <v>543</v>
      </c>
      <c r="D23" s="39">
        <v>3995000</v>
      </c>
      <c r="E23" s="40">
        <v>96667000</v>
      </c>
      <c r="F23" s="92">
        <f t="shared" si="0"/>
        <v>0.04132744369847</v>
      </c>
      <c r="G23" s="93">
        <v>44565000</v>
      </c>
      <c r="H23" s="94">
        <v>92708000</v>
      </c>
      <c r="I23" s="92">
        <f t="shared" si="1"/>
        <v>0.48070285196531043</v>
      </c>
      <c r="J23" s="94">
        <v>44565000</v>
      </c>
      <c r="K23" s="94">
        <v>92708000</v>
      </c>
      <c r="L23" s="92">
        <f t="shared" si="2"/>
        <v>0.48070285196531043</v>
      </c>
      <c r="M23" s="94">
        <v>44565000</v>
      </c>
      <c r="N23" s="94">
        <v>3995000</v>
      </c>
      <c r="O23" s="92">
        <v>0</v>
      </c>
      <c r="P23" s="94">
        <v>16239744</v>
      </c>
      <c r="Q23" s="94">
        <v>16239744</v>
      </c>
      <c r="R23" s="92">
        <f t="shared" si="4"/>
        <v>1</v>
      </c>
      <c r="S23" s="95">
        <v>0</v>
      </c>
      <c r="T23" s="95">
        <v>16239744</v>
      </c>
      <c r="U23" s="92">
        <f t="shared" si="5"/>
        <v>0</v>
      </c>
      <c r="V23" s="95">
        <v>0</v>
      </c>
      <c r="W23" s="96">
        <v>11070000</v>
      </c>
      <c r="X23" s="92">
        <f t="shared" si="6"/>
        <v>0</v>
      </c>
      <c r="Y23" s="95">
        <v>4817000</v>
      </c>
      <c r="Z23" s="95">
        <v>16239744</v>
      </c>
      <c r="AA23" s="92">
        <f t="shared" si="7"/>
        <v>0.29661797624396047</v>
      </c>
      <c r="AB23" s="95">
        <v>4418000</v>
      </c>
      <c r="AC23" s="95">
        <v>0</v>
      </c>
      <c r="AD23" s="92">
        <f t="shared" si="8"/>
        <v>0</v>
      </c>
      <c r="AE23" s="94">
        <v>1483000</v>
      </c>
      <c r="AF23" s="95">
        <v>92708000</v>
      </c>
      <c r="AG23" s="104">
        <f t="shared" si="9"/>
        <v>0.015996462009751047</v>
      </c>
    </row>
    <row r="24" spans="1:33" s="65" customFormat="1" ht="12.75">
      <c r="A24" s="73"/>
      <c r="B24" s="74" t="s">
        <v>633</v>
      </c>
      <c r="C24" s="20"/>
      <c r="D24" s="41">
        <f>SUM(N18:N23)</f>
        <v>1310367370</v>
      </c>
      <c r="E24" s="42">
        <f>SUM(E18:E23)</f>
        <v>2032777786</v>
      </c>
      <c r="F24" s="97">
        <f t="shared" si="0"/>
        <v>0.644619091680688</v>
      </c>
      <c r="G24" s="98">
        <f>SUM(G18:G23)</f>
        <v>601743300</v>
      </c>
      <c r="H24" s="99">
        <f>SUM(H18:H23)</f>
        <v>2024366362</v>
      </c>
      <c r="I24" s="97">
        <f t="shared" si="1"/>
        <v>0.29725019704708966</v>
      </c>
      <c r="J24" s="99">
        <f>SUM(J18:J23)</f>
        <v>601743300</v>
      </c>
      <c r="K24" s="99">
        <f>SUM(K18:K23)</f>
        <v>1531944340</v>
      </c>
      <c r="L24" s="97">
        <f t="shared" si="2"/>
        <v>0.39279710384255867</v>
      </c>
      <c r="M24" s="99">
        <f>SUM(M18:M23)</f>
        <v>601743300</v>
      </c>
      <c r="N24" s="99">
        <f>SUM(N18:N23)</f>
        <v>1310367370</v>
      </c>
      <c r="O24" s="97">
        <f t="shared" si="3"/>
        <v>0.45921724989229545</v>
      </c>
      <c r="P24" s="99">
        <f>SUM(P18:P23)</f>
        <v>45129774</v>
      </c>
      <c r="Q24" s="99">
        <f>SUM(Q18:Q23)</f>
        <v>310807266</v>
      </c>
      <c r="R24" s="97">
        <f t="shared" si="4"/>
        <v>0.14520179846760725</v>
      </c>
      <c r="S24" s="102">
        <f>SUM(S18:S23)</f>
        <v>0</v>
      </c>
      <c r="T24" s="102">
        <f>SUM(T18:T23)</f>
        <v>310807266</v>
      </c>
      <c r="U24" s="97">
        <f t="shared" si="5"/>
        <v>0</v>
      </c>
      <c r="V24" s="102">
        <f>SUM(V18:V23)</f>
        <v>0</v>
      </c>
      <c r="W24" s="103">
        <f>SUM(W18:W23)</f>
        <v>1070559564</v>
      </c>
      <c r="X24" s="97">
        <f t="shared" si="6"/>
        <v>0</v>
      </c>
      <c r="Y24" s="102">
        <f>SUM(Y18:Y23)</f>
        <v>260955672</v>
      </c>
      <c r="Z24" s="102">
        <f>SUM(Z18:Z23)</f>
        <v>310807266</v>
      </c>
      <c r="AA24" s="97">
        <f t="shared" si="7"/>
        <v>0.839606085656955</v>
      </c>
      <c r="AB24" s="102">
        <f>SUM(AB18:AB23)</f>
        <v>194248553</v>
      </c>
      <c r="AC24" s="102">
        <f>SUM(AC18:AC23)</f>
        <v>864861572</v>
      </c>
      <c r="AD24" s="97">
        <f t="shared" si="8"/>
        <v>0.22460074454550977</v>
      </c>
      <c r="AE24" s="99">
        <f>SUM(AE18:AE23)</f>
        <v>437284556</v>
      </c>
      <c r="AF24" s="102">
        <f>SUM(AF18:AF23)</f>
        <v>2024366362</v>
      </c>
      <c r="AG24" s="106">
        <f t="shared" si="9"/>
        <v>0.2160105819818004</v>
      </c>
    </row>
    <row r="25" spans="1:33" s="12" customFormat="1" ht="12.75">
      <c r="A25" s="24" t="s">
        <v>621</v>
      </c>
      <c r="B25" s="72" t="s">
        <v>197</v>
      </c>
      <c r="C25" s="26" t="s">
        <v>198</v>
      </c>
      <c r="D25" s="39">
        <v>138787842</v>
      </c>
      <c r="E25" s="40">
        <v>366285767</v>
      </c>
      <c r="F25" s="92">
        <f t="shared" si="0"/>
        <v>0.37890591036806515</v>
      </c>
      <c r="G25" s="93">
        <v>83431027</v>
      </c>
      <c r="H25" s="94">
        <v>276327867</v>
      </c>
      <c r="I25" s="92">
        <f t="shared" si="1"/>
        <v>0.30192766261970966</v>
      </c>
      <c r="J25" s="94">
        <v>83431027</v>
      </c>
      <c r="K25" s="94">
        <v>242250911</v>
      </c>
      <c r="L25" s="92">
        <f t="shared" si="2"/>
        <v>0.3443992291116709</v>
      </c>
      <c r="M25" s="94">
        <v>83431027</v>
      </c>
      <c r="N25" s="94">
        <v>138787842</v>
      </c>
      <c r="O25" s="92">
        <f t="shared" si="3"/>
        <v>0.6011407468962591</v>
      </c>
      <c r="P25" s="94">
        <v>1180000</v>
      </c>
      <c r="Q25" s="94">
        <v>92718925</v>
      </c>
      <c r="R25" s="92">
        <f t="shared" si="4"/>
        <v>0.012726635905237253</v>
      </c>
      <c r="S25" s="95">
        <v>0</v>
      </c>
      <c r="T25" s="95">
        <v>92718925</v>
      </c>
      <c r="U25" s="92">
        <f t="shared" si="5"/>
        <v>0</v>
      </c>
      <c r="V25" s="95">
        <v>0</v>
      </c>
      <c r="W25" s="96">
        <v>0</v>
      </c>
      <c r="X25" s="92">
        <f t="shared" si="6"/>
        <v>0</v>
      </c>
      <c r="Y25" s="95">
        <v>91538925</v>
      </c>
      <c r="Z25" s="95">
        <v>92718925</v>
      </c>
      <c r="AA25" s="92">
        <f t="shared" si="7"/>
        <v>0.9872733640947627</v>
      </c>
      <c r="AB25" s="95">
        <v>0</v>
      </c>
      <c r="AC25" s="95">
        <v>94282521</v>
      </c>
      <c r="AD25" s="92">
        <f t="shared" si="8"/>
        <v>0</v>
      </c>
      <c r="AE25" s="94">
        <v>0</v>
      </c>
      <c r="AF25" s="95">
        <v>276327867</v>
      </c>
      <c r="AG25" s="104">
        <f t="shared" si="9"/>
        <v>0</v>
      </c>
    </row>
    <row r="26" spans="1:33" s="12" customFormat="1" ht="12.75">
      <c r="A26" s="24" t="s">
        <v>621</v>
      </c>
      <c r="B26" s="72" t="s">
        <v>199</v>
      </c>
      <c r="C26" s="26" t="s">
        <v>200</v>
      </c>
      <c r="D26" s="39">
        <v>475396000</v>
      </c>
      <c r="E26" s="40">
        <v>475396000</v>
      </c>
      <c r="F26" s="92">
        <f t="shared" si="0"/>
        <v>1</v>
      </c>
      <c r="G26" s="93">
        <v>144771000</v>
      </c>
      <c r="H26" s="94">
        <v>475128000</v>
      </c>
      <c r="I26" s="92">
        <f t="shared" si="1"/>
        <v>0.30469894428448757</v>
      </c>
      <c r="J26" s="94">
        <v>144771000</v>
      </c>
      <c r="K26" s="94">
        <v>410688000</v>
      </c>
      <c r="L26" s="92">
        <f t="shared" si="2"/>
        <v>0.35250847358578774</v>
      </c>
      <c r="M26" s="94">
        <v>144771000</v>
      </c>
      <c r="N26" s="94">
        <v>475396000</v>
      </c>
      <c r="O26" s="92">
        <f t="shared" si="3"/>
        <v>0.3045271731356595</v>
      </c>
      <c r="P26" s="94">
        <v>19340000</v>
      </c>
      <c r="Q26" s="94">
        <v>95767000</v>
      </c>
      <c r="R26" s="92">
        <f t="shared" si="4"/>
        <v>0.20194847912120042</v>
      </c>
      <c r="S26" s="95">
        <v>0</v>
      </c>
      <c r="T26" s="95">
        <v>95767000</v>
      </c>
      <c r="U26" s="92">
        <f t="shared" si="5"/>
        <v>0</v>
      </c>
      <c r="V26" s="95">
        <v>0</v>
      </c>
      <c r="W26" s="96">
        <v>590271038</v>
      </c>
      <c r="X26" s="92">
        <f t="shared" si="6"/>
        <v>0</v>
      </c>
      <c r="Y26" s="95">
        <v>95767000</v>
      </c>
      <c r="Z26" s="95">
        <v>95767000</v>
      </c>
      <c r="AA26" s="92">
        <f t="shared" si="7"/>
        <v>1</v>
      </c>
      <c r="AB26" s="95">
        <v>159568910</v>
      </c>
      <c r="AC26" s="95">
        <v>230983000</v>
      </c>
      <c r="AD26" s="92">
        <f t="shared" si="8"/>
        <v>0.6908253421247451</v>
      </c>
      <c r="AE26" s="94">
        <v>37233421</v>
      </c>
      <c r="AF26" s="95">
        <v>475128000</v>
      </c>
      <c r="AG26" s="104">
        <f t="shared" si="9"/>
        <v>0.07836503215975485</v>
      </c>
    </row>
    <row r="27" spans="1:33" s="12" customFormat="1" ht="12.75">
      <c r="A27" s="24" t="s">
        <v>621</v>
      </c>
      <c r="B27" s="72" t="s">
        <v>201</v>
      </c>
      <c r="C27" s="26" t="s">
        <v>202</v>
      </c>
      <c r="D27" s="39">
        <v>79653000</v>
      </c>
      <c r="E27" s="40">
        <v>143748000</v>
      </c>
      <c r="F27" s="92">
        <f t="shared" si="0"/>
        <v>0.5541155355204942</v>
      </c>
      <c r="G27" s="93">
        <v>20003481</v>
      </c>
      <c r="H27" s="94">
        <v>156995994</v>
      </c>
      <c r="I27" s="92">
        <f t="shared" si="1"/>
        <v>0.12741395809118544</v>
      </c>
      <c r="J27" s="94">
        <v>20003481</v>
      </c>
      <c r="K27" s="94">
        <v>155995994</v>
      </c>
      <c r="L27" s="92">
        <f t="shared" si="2"/>
        <v>0.12823073520721306</v>
      </c>
      <c r="M27" s="94">
        <v>20003481</v>
      </c>
      <c r="N27" s="94">
        <v>79653000</v>
      </c>
      <c r="O27" s="92">
        <f t="shared" si="3"/>
        <v>0.2511328010244435</v>
      </c>
      <c r="P27" s="94">
        <v>9295000</v>
      </c>
      <c r="Q27" s="94">
        <v>32612000</v>
      </c>
      <c r="R27" s="92">
        <f t="shared" si="4"/>
        <v>0.28501778486446705</v>
      </c>
      <c r="S27" s="95">
        <v>0</v>
      </c>
      <c r="T27" s="95">
        <v>32612000</v>
      </c>
      <c r="U27" s="92">
        <f t="shared" si="5"/>
        <v>0</v>
      </c>
      <c r="V27" s="95">
        <v>0</v>
      </c>
      <c r="W27" s="96">
        <v>0</v>
      </c>
      <c r="X27" s="92">
        <f t="shared" si="6"/>
        <v>0</v>
      </c>
      <c r="Y27" s="95">
        <v>27952632</v>
      </c>
      <c r="Z27" s="95">
        <v>32612000</v>
      </c>
      <c r="AA27" s="92">
        <f t="shared" si="7"/>
        <v>0.857127192444499</v>
      </c>
      <c r="AB27" s="95">
        <v>0</v>
      </c>
      <c r="AC27" s="95">
        <v>57090000</v>
      </c>
      <c r="AD27" s="92">
        <f t="shared" si="8"/>
        <v>0</v>
      </c>
      <c r="AE27" s="94">
        <v>0</v>
      </c>
      <c r="AF27" s="95">
        <v>156995994</v>
      </c>
      <c r="AG27" s="104">
        <f t="shared" si="9"/>
        <v>0</v>
      </c>
    </row>
    <row r="28" spans="1:33" s="12" customFormat="1" ht="12.75">
      <c r="A28" s="24" t="s">
        <v>621</v>
      </c>
      <c r="B28" s="72" t="s">
        <v>203</v>
      </c>
      <c r="C28" s="26" t="s">
        <v>204</v>
      </c>
      <c r="D28" s="39">
        <v>754729000</v>
      </c>
      <c r="E28" s="40">
        <v>1034691000</v>
      </c>
      <c r="F28" s="92">
        <f t="shared" si="0"/>
        <v>0.7294245335080715</v>
      </c>
      <c r="G28" s="93">
        <v>201500000</v>
      </c>
      <c r="H28" s="94">
        <v>998108925</v>
      </c>
      <c r="I28" s="92">
        <f t="shared" si="1"/>
        <v>0.20188177357496329</v>
      </c>
      <c r="J28" s="94">
        <v>201500000</v>
      </c>
      <c r="K28" s="94">
        <v>828501925</v>
      </c>
      <c r="L28" s="92">
        <f t="shared" si="2"/>
        <v>0.2432100565125422</v>
      </c>
      <c r="M28" s="94">
        <v>201500000</v>
      </c>
      <c r="N28" s="94">
        <v>754729000</v>
      </c>
      <c r="O28" s="92">
        <f t="shared" si="3"/>
        <v>0.26698324829177095</v>
      </c>
      <c r="P28" s="94">
        <v>35600000</v>
      </c>
      <c r="Q28" s="94">
        <v>266439572</v>
      </c>
      <c r="R28" s="92">
        <f t="shared" si="4"/>
        <v>0.1336137861683699</v>
      </c>
      <c r="S28" s="95">
        <v>0</v>
      </c>
      <c r="T28" s="95">
        <v>266439572</v>
      </c>
      <c r="U28" s="92">
        <f t="shared" si="5"/>
        <v>0</v>
      </c>
      <c r="V28" s="95">
        <v>0</v>
      </c>
      <c r="W28" s="96">
        <v>818250000</v>
      </c>
      <c r="X28" s="92">
        <f t="shared" si="6"/>
        <v>0</v>
      </c>
      <c r="Y28" s="95">
        <v>253955653</v>
      </c>
      <c r="Z28" s="95">
        <v>266439572</v>
      </c>
      <c r="AA28" s="92">
        <f t="shared" si="7"/>
        <v>0.9531454021401896</v>
      </c>
      <c r="AB28" s="95">
        <v>122546000</v>
      </c>
      <c r="AC28" s="95">
        <v>369653000</v>
      </c>
      <c r="AD28" s="92">
        <f t="shared" si="8"/>
        <v>0.33151631394848685</v>
      </c>
      <c r="AE28" s="94">
        <v>26178000</v>
      </c>
      <c r="AF28" s="95">
        <v>998108925</v>
      </c>
      <c r="AG28" s="104">
        <f t="shared" si="9"/>
        <v>0.026227598355560242</v>
      </c>
    </row>
    <row r="29" spans="1:33" s="12" customFormat="1" ht="12.75">
      <c r="A29" s="24" t="s">
        <v>621</v>
      </c>
      <c r="B29" s="72" t="s">
        <v>205</v>
      </c>
      <c r="C29" s="26" t="s">
        <v>206</v>
      </c>
      <c r="D29" s="39">
        <v>30620623</v>
      </c>
      <c r="E29" s="40">
        <v>126236592</v>
      </c>
      <c r="F29" s="92">
        <f t="shared" si="0"/>
        <v>0.24256534903920726</v>
      </c>
      <c r="G29" s="93">
        <v>22907564</v>
      </c>
      <c r="H29" s="94">
        <v>128988401</v>
      </c>
      <c r="I29" s="92">
        <f t="shared" si="1"/>
        <v>0.1775939838187466</v>
      </c>
      <c r="J29" s="94">
        <v>22907564</v>
      </c>
      <c r="K29" s="94">
        <v>118489801</v>
      </c>
      <c r="L29" s="92">
        <f t="shared" si="2"/>
        <v>0.19332941575283766</v>
      </c>
      <c r="M29" s="94">
        <v>22907564</v>
      </c>
      <c r="N29" s="94">
        <v>30620623</v>
      </c>
      <c r="O29" s="92">
        <f t="shared" si="3"/>
        <v>0.7481090113679267</v>
      </c>
      <c r="P29" s="94">
        <v>1920000</v>
      </c>
      <c r="Q29" s="94">
        <v>60468008</v>
      </c>
      <c r="R29" s="92">
        <f t="shared" si="4"/>
        <v>0.031752327610990595</v>
      </c>
      <c r="S29" s="95">
        <v>0</v>
      </c>
      <c r="T29" s="95">
        <v>60468008</v>
      </c>
      <c r="U29" s="92">
        <f t="shared" si="5"/>
        <v>0</v>
      </c>
      <c r="V29" s="95">
        <v>0</v>
      </c>
      <c r="W29" s="96">
        <v>0</v>
      </c>
      <c r="X29" s="92">
        <f t="shared" si="6"/>
        <v>0</v>
      </c>
      <c r="Y29" s="95">
        <v>47748008</v>
      </c>
      <c r="Z29" s="95">
        <v>60468008</v>
      </c>
      <c r="AA29" s="92">
        <f t="shared" si="7"/>
        <v>0.7896408295771873</v>
      </c>
      <c r="AB29" s="95">
        <v>0</v>
      </c>
      <c r="AC29" s="95">
        <v>21547300</v>
      </c>
      <c r="AD29" s="92">
        <f t="shared" si="8"/>
        <v>0</v>
      </c>
      <c r="AE29" s="94">
        <v>0</v>
      </c>
      <c r="AF29" s="95">
        <v>128988401</v>
      </c>
      <c r="AG29" s="104">
        <f t="shared" si="9"/>
        <v>0</v>
      </c>
    </row>
    <row r="30" spans="1:33" s="12" customFormat="1" ht="12.75">
      <c r="A30" s="24" t="s">
        <v>622</v>
      </c>
      <c r="B30" s="72" t="s">
        <v>544</v>
      </c>
      <c r="C30" s="26" t="s">
        <v>545</v>
      </c>
      <c r="D30" s="39">
        <v>1400000</v>
      </c>
      <c r="E30" s="40">
        <v>44878246</v>
      </c>
      <c r="F30" s="92">
        <f t="shared" si="0"/>
        <v>0.03119551508318752</v>
      </c>
      <c r="G30" s="93">
        <v>26581132</v>
      </c>
      <c r="H30" s="94">
        <v>44878245</v>
      </c>
      <c r="I30" s="92">
        <f t="shared" si="1"/>
        <v>0.5922943733650904</v>
      </c>
      <c r="J30" s="94">
        <v>26581132</v>
      </c>
      <c r="K30" s="94">
        <v>44878245</v>
      </c>
      <c r="L30" s="92">
        <f t="shared" si="2"/>
        <v>0.5922943733650904</v>
      </c>
      <c r="M30" s="94">
        <v>26581132</v>
      </c>
      <c r="N30" s="94">
        <v>1400000</v>
      </c>
      <c r="O30" s="92">
        <f t="shared" si="3"/>
        <v>18.98652285714286</v>
      </c>
      <c r="P30" s="94">
        <v>0</v>
      </c>
      <c r="Q30" s="94">
        <v>19176754</v>
      </c>
      <c r="R30" s="92">
        <f t="shared" si="4"/>
        <v>0</v>
      </c>
      <c r="S30" s="95">
        <v>0</v>
      </c>
      <c r="T30" s="95">
        <v>19176754</v>
      </c>
      <c r="U30" s="92">
        <f t="shared" si="5"/>
        <v>0</v>
      </c>
      <c r="V30" s="95">
        <v>0</v>
      </c>
      <c r="W30" s="96">
        <v>0</v>
      </c>
      <c r="X30" s="92">
        <f t="shared" si="6"/>
        <v>0</v>
      </c>
      <c r="Y30" s="95">
        <v>6970650</v>
      </c>
      <c r="Z30" s="95">
        <v>19176754</v>
      </c>
      <c r="AA30" s="92">
        <f t="shared" si="7"/>
        <v>0.3634947812335706</v>
      </c>
      <c r="AB30" s="95">
        <v>0</v>
      </c>
      <c r="AC30" s="95">
        <v>0</v>
      </c>
      <c r="AD30" s="92">
        <f t="shared" si="8"/>
        <v>0</v>
      </c>
      <c r="AE30" s="94">
        <v>0</v>
      </c>
      <c r="AF30" s="95">
        <v>44878245</v>
      </c>
      <c r="AG30" s="104">
        <f t="shared" si="9"/>
        <v>0</v>
      </c>
    </row>
    <row r="31" spans="1:33" s="65" customFormat="1" ht="12.75">
      <c r="A31" s="73"/>
      <c r="B31" s="74" t="s">
        <v>634</v>
      </c>
      <c r="C31" s="20"/>
      <c r="D31" s="41">
        <f>SUM(N25:N30)</f>
        <v>1480586465</v>
      </c>
      <c r="E31" s="42">
        <f>SUM(E25:E30)</f>
        <v>2191235605</v>
      </c>
      <c r="F31" s="97">
        <f t="shared" si="0"/>
        <v>0.6756856549891631</v>
      </c>
      <c r="G31" s="98">
        <f>SUM(G25:G30)</f>
        <v>499194204</v>
      </c>
      <c r="H31" s="99">
        <f>SUM(H25:H30)</f>
        <v>2080427432</v>
      </c>
      <c r="I31" s="97">
        <f t="shared" si="1"/>
        <v>0.23994790508991903</v>
      </c>
      <c r="J31" s="99">
        <f>SUM(J25:J30)</f>
        <v>499194204</v>
      </c>
      <c r="K31" s="99">
        <f>SUM(K25:K30)</f>
        <v>1800804876</v>
      </c>
      <c r="L31" s="97">
        <f t="shared" si="2"/>
        <v>0.2772061596750141</v>
      </c>
      <c r="M31" s="99">
        <f>SUM(M25:M30)</f>
        <v>499194204</v>
      </c>
      <c r="N31" s="99">
        <f>SUM(N25:N30)</f>
        <v>1480586465</v>
      </c>
      <c r="O31" s="97">
        <f t="shared" si="3"/>
        <v>0.33715977810184833</v>
      </c>
      <c r="P31" s="99">
        <f>SUM(P25:P30)</f>
        <v>67335000</v>
      </c>
      <c r="Q31" s="99">
        <f>SUM(Q25:Q30)</f>
        <v>567182259</v>
      </c>
      <c r="R31" s="97">
        <f t="shared" si="4"/>
        <v>0.1187184523696465</v>
      </c>
      <c r="S31" s="102">
        <f>SUM(S25:S30)</f>
        <v>0</v>
      </c>
      <c r="T31" s="102">
        <f>SUM(T25:T30)</f>
        <v>567182259</v>
      </c>
      <c r="U31" s="97">
        <f t="shared" si="5"/>
        <v>0</v>
      </c>
      <c r="V31" s="102">
        <f>SUM(V25:V30)</f>
        <v>0</v>
      </c>
      <c r="W31" s="103">
        <f>SUM(W25:W30)</f>
        <v>1408521038</v>
      </c>
      <c r="X31" s="97">
        <f t="shared" si="6"/>
        <v>0</v>
      </c>
      <c r="Y31" s="102">
        <f>SUM(Y25:Y30)</f>
        <v>523932868</v>
      </c>
      <c r="Z31" s="102">
        <f>SUM(Z25:Z30)</f>
        <v>567182259</v>
      </c>
      <c r="AA31" s="97">
        <f t="shared" si="7"/>
        <v>0.9237469255892223</v>
      </c>
      <c r="AB31" s="102">
        <f>SUM(AB25:AB30)</f>
        <v>282114910</v>
      </c>
      <c r="AC31" s="102">
        <f>SUM(AC25:AC30)</f>
        <v>773555821</v>
      </c>
      <c r="AD31" s="97">
        <f t="shared" si="8"/>
        <v>0.36469883923218516</v>
      </c>
      <c r="AE31" s="99">
        <f>SUM(AE25:AE30)</f>
        <v>63411421</v>
      </c>
      <c r="AF31" s="102">
        <f>SUM(AF25:AF30)</f>
        <v>2080427432</v>
      </c>
      <c r="AG31" s="106">
        <f t="shared" si="9"/>
        <v>0.030479996574088626</v>
      </c>
    </row>
    <row r="32" spans="1:33" s="12" customFormat="1" ht="12.75">
      <c r="A32" s="24" t="s">
        <v>621</v>
      </c>
      <c r="B32" s="72" t="s">
        <v>207</v>
      </c>
      <c r="C32" s="26" t="s">
        <v>208</v>
      </c>
      <c r="D32" s="39">
        <v>282467707</v>
      </c>
      <c r="E32" s="40">
        <v>420206707</v>
      </c>
      <c r="F32" s="92">
        <f t="shared" si="0"/>
        <v>0.6722113243185336</v>
      </c>
      <c r="G32" s="93">
        <v>150519628</v>
      </c>
      <c r="H32" s="94">
        <v>420159184</v>
      </c>
      <c r="I32" s="92">
        <f t="shared" si="1"/>
        <v>0.3582442886694106</v>
      </c>
      <c r="J32" s="94">
        <v>150519628</v>
      </c>
      <c r="K32" s="94">
        <v>342435184</v>
      </c>
      <c r="L32" s="92">
        <f t="shared" si="2"/>
        <v>0.43955654977322656</v>
      </c>
      <c r="M32" s="94">
        <v>150519628</v>
      </c>
      <c r="N32" s="94">
        <v>282467707</v>
      </c>
      <c r="O32" s="92">
        <f t="shared" si="3"/>
        <v>0.5328737560786019</v>
      </c>
      <c r="P32" s="94">
        <v>64506973</v>
      </c>
      <c r="Q32" s="94">
        <v>126266981</v>
      </c>
      <c r="R32" s="92">
        <f t="shared" si="4"/>
        <v>0.5108776062365822</v>
      </c>
      <c r="S32" s="95">
        <v>0</v>
      </c>
      <c r="T32" s="95">
        <v>126266981</v>
      </c>
      <c r="U32" s="92">
        <f t="shared" si="5"/>
        <v>0</v>
      </c>
      <c r="V32" s="95">
        <v>0</v>
      </c>
      <c r="W32" s="96">
        <v>1030295022</v>
      </c>
      <c r="X32" s="92">
        <f t="shared" si="6"/>
        <v>0</v>
      </c>
      <c r="Y32" s="95">
        <v>114566981</v>
      </c>
      <c r="Z32" s="95">
        <v>126266981</v>
      </c>
      <c r="AA32" s="92">
        <f t="shared" si="7"/>
        <v>0.9073391958266588</v>
      </c>
      <c r="AB32" s="95">
        <v>77814556</v>
      </c>
      <c r="AC32" s="95">
        <v>196173292</v>
      </c>
      <c r="AD32" s="92">
        <f t="shared" si="8"/>
        <v>0.3966623346464513</v>
      </c>
      <c r="AE32" s="94">
        <v>81500000</v>
      </c>
      <c r="AF32" s="95">
        <v>420159184</v>
      </c>
      <c r="AG32" s="104">
        <f t="shared" si="9"/>
        <v>0.1939741010159616</v>
      </c>
    </row>
    <row r="33" spans="1:33" s="12" customFormat="1" ht="12.75">
      <c r="A33" s="24" t="s">
        <v>621</v>
      </c>
      <c r="B33" s="72" t="s">
        <v>209</v>
      </c>
      <c r="C33" s="26" t="s">
        <v>210</v>
      </c>
      <c r="D33" s="39">
        <v>230365143</v>
      </c>
      <c r="E33" s="40">
        <v>359129777</v>
      </c>
      <c r="F33" s="92">
        <f t="shared" si="0"/>
        <v>0.6414537522462249</v>
      </c>
      <c r="G33" s="93">
        <v>109600766</v>
      </c>
      <c r="H33" s="94">
        <v>354038979</v>
      </c>
      <c r="I33" s="92">
        <f t="shared" si="1"/>
        <v>0.30957259652474595</v>
      </c>
      <c r="J33" s="94">
        <v>109600766</v>
      </c>
      <c r="K33" s="94">
        <v>262719539</v>
      </c>
      <c r="L33" s="92">
        <f t="shared" si="2"/>
        <v>0.41717782551376964</v>
      </c>
      <c r="M33" s="94">
        <v>109600766</v>
      </c>
      <c r="N33" s="94">
        <v>230365143</v>
      </c>
      <c r="O33" s="92">
        <f t="shared" si="3"/>
        <v>0.4757697478563413</v>
      </c>
      <c r="P33" s="94">
        <v>5090776</v>
      </c>
      <c r="Q33" s="94">
        <v>67663776</v>
      </c>
      <c r="R33" s="92">
        <f t="shared" si="4"/>
        <v>0.07523635689500982</v>
      </c>
      <c r="S33" s="95">
        <v>0</v>
      </c>
      <c r="T33" s="95">
        <v>67663776</v>
      </c>
      <c r="U33" s="92">
        <f t="shared" si="5"/>
        <v>0</v>
      </c>
      <c r="V33" s="95">
        <v>0</v>
      </c>
      <c r="W33" s="96">
        <v>673574000</v>
      </c>
      <c r="X33" s="92">
        <f t="shared" si="6"/>
        <v>0</v>
      </c>
      <c r="Y33" s="95">
        <v>59192118</v>
      </c>
      <c r="Z33" s="95">
        <v>67663775</v>
      </c>
      <c r="AA33" s="92">
        <f t="shared" si="7"/>
        <v>0.8747977481303696</v>
      </c>
      <c r="AB33" s="95">
        <v>147584000</v>
      </c>
      <c r="AC33" s="95">
        <v>181575729</v>
      </c>
      <c r="AD33" s="92">
        <f t="shared" si="8"/>
        <v>0.8127958555518178</v>
      </c>
      <c r="AE33" s="94">
        <v>50000000</v>
      </c>
      <c r="AF33" s="95">
        <v>354038979</v>
      </c>
      <c r="AG33" s="104">
        <f t="shared" si="9"/>
        <v>0.14122738728155693</v>
      </c>
    </row>
    <row r="34" spans="1:33" s="12" customFormat="1" ht="12.75">
      <c r="A34" s="24" t="s">
        <v>621</v>
      </c>
      <c r="B34" s="72" t="s">
        <v>211</v>
      </c>
      <c r="C34" s="26" t="s">
        <v>212</v>
      </c>
      <c r="D34" s="39">
        <v>536346080</v>
      </c>
      <c r="E34" s="40">
        <v>619864110</v>
      </c>
      <c r="F34" s="92">
        <f t="shared" si="0"/>
        <v>0.8652639689044104</v>
      </c>
      <c r="G34" s="93">
        <v>159546215</v>
      </c>
      <c r="H34" s="94">
        <v>635489660</v>
      </c>
      <c r="I34" s="92">
        <f t="shared" si="1"/>
        <v>0.25106028475742626</v>
      </c>
      <c r="J34" s="94">
        <v>159546215</v>
      </c>
      <c r="K34" s="94">
        <v>470524080</v>
      </c>
      <c r="L34" s="92">
        <f t="shared" si="2"/>
        <v>0.33908193391505065</v>
      </c>
      <c r="M34" s="94">
        <v>159546215</v>
      </c>
      <c r="N34" s="94">
        <v>536346080</v>
      </c>
      <c r="O34" s="92">
        <f t="shared" si="3"/>
        <v>0.2974687817239198</v>
      </c>
      <c r="P34" s="94">
        <v>98779470</v>
      </c>
      <c r="Q34" s="94">
        <v>344317150</v>
      </c>
      <c r="R34" s="92">
        <f t="shared" si="4"/>
        <v>0.2868851290155021</v>
      </c>
      <c r="S34" s="95">
        <v>58900000</v>
      </c>
      <c r="T34" s="95">
        <v>344317150</v>
      </c>
      <c r="U34" s="92">
        <f t="shared" si="5"/>
        <v>0.17106321889571868</v>
      </c>
      <c r="V34" s="95">
        <v>58900000</v>
      </c>
      <c r="W34" s="96">
        <v>734641000</v>
      </c>
      <c r="X34" s="92">
        <f t="shared" si="6"/>
        <v>0.08017521483282311</v>
      </c>
      <c r="Y34" s="95">
        <v>270441000</v>
      </c>
      <c r="Z34" s="95">
        <v>344317150</v>
      </c>
      <c r="AA34" s="92">
        <f t="shared" si="7"/>
        <v>0.7854415616532606</v>
      </c>
      <c r="AB34" s="95">
        <v>36067000</v>
      </c>
      <c r="AC34" s="95">
        <v>350438110</v>
      </c>
      <c r="AD34" s="92">
        <f t="shared" si="8"/>
        <v>0.10291974237619304</v>
      </c>
      <c r="AE34" s="94">
        <v>55000000</v>
      </c>
      <c r="AF34" s="95">
        <v>635489660</v>
      </c>
      <c r="AG34" s="104">
        <f t="shared" si="9"/>
        <v>0.08654743493387446</v>
      </c>
    </row>
    <row r="35" spans="1:33" s="12" customFormat="1" ht="12.75">
      <c r="A35" s="24" t="s">
        <v>621</v>
      </c>
      <c r="B35" s="72" t="s">
        <v>213</v>
      </c>
      <c r="C35" s="26" t="s">
        <v>214</v>
      </c>
      <c r="D35" s="39">
        <v>62262029</v>
      </c>
      <c r="E35" s="40">
        <v>125778029</v>
      </c>
      <c r="F35" s="92">
        <f t="shared" si="0"/>
        <v>0.49501514290703347</v>
      </c>
      <c r="G35" s="93">
        <v>43117649</v>
      </c>
      <c r="H35" s="94">
        <v>124518816</v>
      </c>
      <c r="I35" s="92">
        <f t="shared" si="1"/>
        <v>0.3462741647013412</v>
      </c>
      <c r="J35" s="94">
        <v>43117649</v>
      </c>
      <c r="K35" s="94">
        <v>87234712</v>
      </c>
      <c r="L35" s="92">
        <f t="shared" si="2"/>
        <v>0.49427169542326227</v>
      </c>
      <c r="M35" s="94">
        <v>43117649</v>
      </c>
      <c r="N35" s="94">
        <v>62262029</v>
      </c>
      <c r="O35" s="92">
        <f t="shared" si="3"/>
        <v>0.6925191756921382</v>
      </c>
      <c r="P35" s="94">
        <v>0</v>
      </c>
      <c r="Q35" s="94">
        <v>25712400</v>
      </c>
      <c r="R35" s="92">
        <f t="shared" si="4"/>
        <v>0</v>
      </c>
      <c r="S35" s="95">
        <v>0</v>
      </c>
      <c r="T35" s="95">
        <v>25712400</v>
      </c>
      <c r="U35" s="92">
        <f t="shared" si="5"/>
        <v>0</v>
      </c>
      <c r="V35" s="95">
        <v>0</v>
      </c>
      <c r="W35" s="96">
        <v>219312447</v>
      </c>
      <c r="X35" s="92">
        <f t="shared" si="6"/>
        <v>0</v>
      </c>
      <c r="Y35" s="95">
        <v>25712400</v>
      </c>
      <c r="Z35" s="95">
        <v>25712400</v>
      </c>
      <c r="AA35" s="92">
        <f t="shared" si="7"/>
        <v>1</v>
      </c>
      <c r="AB35" s="95">
        <v>6514627</v>
      </c>
      <c r="AC35" s="95">
        <v>47114512</v>
      </c>
      <c r="AD35" s="92">
        <f t="shared" si="8"/>
        <v>0.13827219519964465</v>
      </c>
      <c r="AE35" s="94">
        <v>26311745</v>
      </c>
      <c r="AF35" s="95">
        <v>124518816</v>
      </c>
      <c r="AG35" s="104">
        <f t="shared" si="9"/>
        <v>0.2113073818498242</v>
      </c>
    </row>
    <row r="36" spans="1:33" s="12" customFormat="1" ht="12.75">
      <c r="A36" s="24" t="s">
        <v>622</v>
      </c>
      <c r="B36" s="72" t="s">
        <v>548</v>
      </c>
      <c r="C36" s="26" t="s">
        <v>549</v>
      </c>
      <c r="D36" s="39">
        <v>23918483</v>
      </c>
      <c r="E36" s="40">
        <v>230054900</v>
      </c>
      <c r="F36" s="92">
        <f t="shared" si="0"/>
        <v>0.10396858749802765</v>
      </c>
      <c r="G36" s="93">
        <v>57662400</v>
      </c>
      <c r="H36" s="94">
        <v>223764750</v>
      </c>
      <c r="I36" s="92">
        <f t="shared" si="1"/>
        <v>0.25769206275787404</v>
      </c>
      <c r="J36" s="94">
        <v>57662400</v>
      </c>
      <c r="K36" s="94">
        <v>223764750</v>
      </c>
      <c r="L36" s="92">
        <f t="shared" si="2"/>
        <v>0.25769206275787404</v>
      </c>
      <c r="M36" s="94">
        <v>57662400</v>
      </c>
      <c r="N36" s="94">
        <v>23918483</v>
      </c>
      <c r="O36" s="92">
        <f t="shared" si="3"/>
        <v>2.4107883430567063</v>
      </c>
      <c r="P36" s="94">
        <v>6290000</v>
      </c>
      <c r="Q36" s="94">
        <v>6290000</v>
      </c>
      <c r="R36" s="92">
        <f t="shared" si="4"/>
        <v>1</v>
      </c>
      <c r="S36" s="95">
        <v>0</v>
      </c>
      <c r="T36" s="95">
        <v>6290000</v>
      </c>
      <c r="U36" s="92">
        <f t="shared" si="5"/>
        <v>0</v>
      </c>
      <c r="V36" s="95">
        <v>0</v>
      </c>
      <c r="W36" s="96">
        <v>20307358</v>
      </c>
      <c r="X36" s="92">
        <f t="shared" si="6"/>
        <v>0</v>
      </c>
      <c r="Y36" s="95">
        <v>0</v>
      </c>
      <c r="Z36" s="95">
        <v>6290000</v>
      </c>
      <c r="AA36" s="92">
        <f t="shared" si="7"/>
        <v>0</v>
      </c>
      <c r="AB36" s="95">
        <v>0</v>
      </c>
      <c r="AC36" s="95">
        <v>0</v>
      </c>
      <c r="AD36" s="92">
        <f t="shared" si="8"/>
        <v>0</v>
      </c>
      <c r="AE36" s="94">
        <v>0</v>
      </c>
      <c r="AF36" s="95">
        <v>223764750</v>
      </c>
      <c r="AG36" s="104">
        <f t="shared" si="9"/>
        <v>0</v>
      </c>
    </row>
    <row r="37" spans="1:33" s="65" customFormat="1" ht="12.75">
      <c r="A37" s="73"/>
      <c r="B37" s="74" t="s">
        <v>635</v>
      </c>
      <c r="C37" s="20"/>
      <c r="D37" s="41">
        <f>SUM(N32:N36)</f>
        <v>1135359442</v>
      </c>
      <c r="E37" s="42">
        <f>SUM(E32:E36)</f>
        <v>1755033523</v>
      </c>
      <c r="F37" s="97">
        <f t="shared" si="0"/>
        <v>0.6469160999610148</v>
      </c>
      <c r="G37" s="98">
        <f>SUM(G32:G36)</f>
        <v>520446658</v>
      </c>
      <c r="H37" s="99">
        <f>SUM(H32:H36)</f>
        <v>1757971389</v>
      </c>
      <c r="I37" s="97">
        <f t="shared" si="1"/>
        <v>0.2960495610204723</v>
      </c>
      <c r="J37" s="99">
        <f>SUM(J32:J36)</f>
        <v>520446658</v>
      </c>
      <c r="K37" s="99">
        <f>SUM(K32:K36)</f>
        <v>1386678265</v>
      </c>
      <c r="L37" s="97">
        <f t="shared" si="2"/>
        <v>0.37531896989818325</v>
      </c>
      <c r="M37" s="99">
        <f>SUM(M32:M36)</f>
        <v>520446658</v>
      </c>
      <c r="N37" s="99">
        <f>SUM(N32:N36)</f>
        <v>1135359442</v>
      </c>
      <c r="O37" s="97">
        <f t="shared" si="3"/>
        <v>0.45839814137028156</v>
      </c>
      <c r="P37" s="99">
        <f>SUM(P32:P36)</f>
        <v>174667219</v>
      </c>
      <c r="Q37" s="99">
        <f>SUM(Q32:Q36)</f>
        <v>570250307</v>
      </c>
      <c r="R37" s="97">
        <f t="shared" si="4"/>
        <v>0.3062992108130509</v>
      </c>
      <c r="S37" s="102">
        <f>SUM(S32:S36)</f>
        <v>58900000</v>
      </c>
      <c r="T37" s="102">
        <f>SUM(T32:T36)</f>
        <v>570250307</v>
      </c>
      <c r="U37" s="97">
        <f t="shared" si="5"/>
        <v>0.10328797595895026</v>
      </c>
      <c r="V37" s="102">
        <f>SUM(V32:V36)</f>
        <v>58900000</v>
      </c>
      <c r="W37" s="103">
        <f>SUM(W32:W36)</f>
        <v>2678129827</v>
      </c>
      <c r="X37" s="97">
        <f t="shared" si="6"/>
        <v>0.02199295919346034</v>
      </c>
      <c r="Y37" s="102">
        <f>SUM(Y32:Y36)</f>
        <v>469912499</v>
      </c>
      <c r="Z37" s="102">
        <f>SUM(Z32:Z36)</f>
        <v>570250306</v>
      </c>
      <c r="AA37" s="97">
        <f t="shared" si="7"/>
        <v>0.8240460269038418</v>
      </c>
      <c r="AB37" s="102">
        <f>SUM(AB32:AB36)</f>
        <v>267980183</v>
      </c>
      <c r="AC37" s="102">
        <f>SUM(AC32:AC36)</f>
        <v>775301643</v>
      </c>
      <c r="AD37" s="97">
        <f t="shared" si="8"/>
        <v>0.34564634993298987</v>
      </c>
      <c r="AE37" s="99">
        <f>SUM(AE32:AE36)</f>
        <v>212811745</v>
      </c>
      <c r="AF37" s="102">
        <f>SUM(AF32:AF36)</f>
        <v>1757971389</v>
      </c>
      <c r="AG37" s="106">
        <f t="shared" si="9"/>
        <v>0.1210552949448485</v>
      </c>
    </row>
    <row r="38" spans="1:33" s="65" customFormat="1" ht="12.75">
      <c r="A38" s="73"/>
      <c r="B38" s="74" t="s">
        <v>636</v>
      </c>
      <c r="C38" s="20"/>
      <c r="D38" s="41">
        <f>SUM(N8:N11,N13:N16,N18:N23,N25:N30,N32:N36)</f>
        <v>7024849912</v>
      </c>
      <c r="E38" s="42">
        <f>SUM(E8:E11,E13:E16,E18:E23,E25:E30,E32:E36)</f>
        <v>10017369503</v>
      </c>
      <c r="F38" s="97">
        <f t="shared" si="0"/>
        <v>0.7012669254035403</v>
      </c>
      <c r="G38" s="98">
        <f>SUM(G8:G11,G13:G16,G18:G23,G25:G30,G32:G36)</f>
        <v>2751993681</v>
      </c>
      <c r="H38" s="99">
        <f>SUM(H8:H11,H13:H16,H18:H23,H25:H30,H32:H36)</f>
        <v>9571893714</v>
      </c>
      <c r="I38" s="97">
        <f t="shared" si="1"/>
        <v>0.2875077558555515</v>
      </c>
      <c r="J38" s="99">
        <f>SUM(J8:J11,J13:J16,J18:J23,J25:J30,J32:J36)</f>
        <v>2751993681</v>
      </c>
      <c r="K38" s="99">
        <f>SUM(K8:K11,K13:K16,K18:K23,K25:K30,K32:K36)</f>
        <v>7362340820</v>
      </c>
      <c r="L38" s="97">
        <f t="shared" si="2"/>
        <v>0.37379330138101374</v>
      </c>
      <c r="M38" s="99">
        <f>SUM(M8:M11,M13:M16,M18:M23,M25:M30,M32:M36)</f>
        <v>2751993681</v>
      </c>
      <c r="N38" s="99">
        <f>SUM(N8:N11,N13:N16,N18:N23,N25:N30,N32:N36)</f>
        <v>7024849912</v>
      </c>
      <c r="O38" s="97">
        <f t="shared" si="3"/>
        <v>0.3917512424427724</v>
      </c>
      <c r="P38" s="99">
        <f>SUM(P8:P11,P13:P16,P18:P23,P25:P30,P32:P36)</f>
        <v>505850867</v>
      </c>
      <c r="Q38" s="99">
        <f>SUM(Q8:Q11,Q13:Q16,Q18:Q23,Q25:Q30,Q32:Q36)</f>
        <v>1981325567</v>
      </c>
      <c r="R38" s="97">
        <f t="shared" si="4"/>
        <v>0.25530931181891925</v>
      </c>
      <c r="S38" s="102">
        <f>SUM(S8:S11,S13:S16,S18:S23,S25:S30,S32:S36)</f>
        <v>155872895</v>
      </c>
      <c r="T38" s="102">
        <f>SUM(T8:T11,T13:T16,T18:T23,T25:T30,T32:T36)</f>
        <v>1981325567</v>
      </c>
      <c r="U38" s="97">
        <f t="shared" si="5"/>
        <v>0.07867101580686361</v>
      </c>
      <c r="V38" s="102">
        <f>SUM(V8:V11,V13:V16,V18:V23,V25:V30,V32:V36)</f>
        <v>155872895</v>
      </c>
      <c r="W38" s="103">
        <f>SUM(W8:W11,W13:W16,W18:W23,W25:W30,W32:W36)</f>
        <v>8949418555</v>
      </c>
      <c r="X38" s="97">
        <f t="shared" si="6"/>
        <v>0.017417097439577738</v>
      </c>
      <c r="Y38" s="102">
        <f>SUM(Y8:Y11,Y13:Y16,Y18:Y23,Y25:Y30,Y32:Y36)</f>
        <v>1737121822</v>
      </c>
      <c r="Z38" s="102">
        <f>SUM(Z8:Z11,Z13:Z16,Z18:Z23,Z25:Z30,Z32:Z36)</f>
        <v>1982295057</v>
      </c>
      <c r="AA38" s="97">
        <f t="shared" si="7"/>
        <v>0.8763184955063932</v>
      </c>
      <c r="AB38" s="102">
        <f>SUM(AB8:AB11,AB13:AB16,AB18:AB23,AB25:AB30,AB32:AB36)</f>
        <v>1122889433</v>
      </c>
      <c r="AC38" s="102">
        <f>SUM(AC8:AC11,AC13:AC16,AC18:AC23,AC25:AC30,AC32:AC36)</f>
        <v>4256299215</v>
      </c>
      <c r="AD38" s="97">
        <f t="shared" si="8"/>
        <v>0.2638182553150225</v>
      </c>
      <c r="AE38" s="99">
        <f>SUM(AE8:AE11,AE13:AE16,AE18:AE23,AE25:AE30,AE32:AE36)</f>
        <v>1174273641</v>
      </c>
      <c r="AF38" s="102">
        <f>SUM(AF8:AF11,AF13:AF16,AF18:AF23,AF25:AF30,AF32:AF36)</f>
        <v>9571893714</v>
      </c>
      <c r="AG38" s="106">
        <f t="shared" si="9"/>
        <v>0.12267934392987348</v>
      </c>
    </row>
    <row r="39" spans="1:33" s="12" customFormat="1" ht="12.75">
      <c r="A39" s="75"/>
      <c r="B39" s="76"/>
      <c r="C39" s="77"/>
      <c r="D39" s="78"/>
      <c r="E39" s="79"/>
      <c r="F39" s="80"/>
      <c r="G39" s="81"/>
      <c r="H39" s="79"/>
      <c r="I39" s="80"/>
      <c r="J39" s="79"/>
      <c r="K39" s="79"/>
      <c r="L39" s="80"/>
      <c r="M39" s="79"/>
      <c r="N39" s="79"/>
      <c r="O39" s="80"/>
      <c r="P39" s="79"/>
      <c r="Q39" s="79"/>
      <c r="R39" s="80"/>
      <c r="S39" s="79"/>
      <c r="T39" s="79"/>
      <c r="U39" s="80"/>
      <c r="V39" s="79"/>
      <c r="W39" s="81"/>
      <c r="X39" s="80"/>
      <c r="Y39" s="79"/>
      <c r="Z39" s="79"/>
      <c r="AA39" s="80"/>
      <c r="AB39" s="79"/>
      <c r="AC39" s="79"/>
      <c r="AD39" s="80"/>
      <c r="AE39" s="79"/>
      <c r="AF39" s="79"/>
      <c r="AG39" s="80"/>
    </row>
    <row r="40" spans="1:33" s="12" customFormat="1" ht="13.5" customHeight="1">
      <c r="A40" s="36"/>
      <c r="B40" s="112" t="s">
        <v>46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40:AG40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6"/>
    </row>
    <row r="4" spans="1:33" s="12" customFormat="1" ht="51">
      <c r="A4" s="83"/>
      <c r="B4" s="84" t="s">
        <v>0</v>
      </c>
      <c r="C4" s="85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637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619</v>
      </c>
      <c r="B8" s="72" t="s">
        <v>50</v>
      </c>
      <c r="C8" s="26" t="s">
        <v>51</v>
      </c>
      <c r="D8" s="39">
        <v>16848401072</v>
      </c>
      <c r="E8" s="40">
        <v>19653811779</v>
      </c>
      <c r="F8" s="92">
        <f>IF($E8=0,0,$N8/$E8)</f>
        <v>0.8572586967583781</v>
      </c>
      <c r="G8" s="93">
        <v>4734198216</v>
      </c>
      <c r="H8" s="94">
        <v>20206393046</v>
      </c>
      <c r="I8" s="92">
        <f>IF($AF8=0,0,$M8/$AF8)</f>
        <v>0.23429209781392274</v>
      </c>
      <c r="J8" s="94">
        <v>4734198216</v>
      </c>
      <c r="K8" s="94">
        <v>13597633492</v>
      </c>
      <c r="L8" s="92">
        <f>IF($K8=0,0,$M8/$K8)</f>
        <v>0.3481633931952429</v>
      </c>
      <c r="M8" s="94">
        <v>4734198216</v>
      </c>
      <c r="N8" s="94">
        <v>16848401072</v>
      </c>
      <c r="O8" s="92">
        <f>IF($N8=0,0,$M8/$N8)</f>
        <v>0.2809879819318679</v>
      </c>
      <c r="P8" s="94">
        <v>1477693181</v>
      </c>
      <c r="Q8" s="94">
        <v>2160091107</v>
      </c>
      <c r="R8" s="92">
        <f>IF($T8=0,0,$P8/$T8)</f>
        <v>0.6840883591490107</v>
      </c>
      <c r="S8" s="95">
        <v>1032681800</v>
      </c>
      <c r="T8" s="96">
        <v>2160091107</v>
      </c>
      <c r="U8" s="92">
        <f>IF($T8=0,0,$V8/$T8)</f>
        <v>0.47807326119416316</v>
      </c>
      <c r="V8" s="95">
        <v>1032681800</v>
      </c>
      <c r="W8" s="96">
        <v>236178</v>
      </c>
      <c r="X8" s="92">
        <v>0</v>
      </c>
      <c r="Y8" s="95">
        <v>1415650036</v>
      </c>
      <c r="Z8" s="95">
        <v>2160091107</v>
      </c>
      <c r="AA8" s="92">
        <f>IF($Z8=0,0,$Y8/$Z8)</f>
        <v>0.655365892397982</v>
      </c>
      <c r="AB8" s="95">
        <v>3531981</v>
      </c>
      <c r="AC8" s="95">
        <v>11627164933</v>
      </c>
      <c r="AD8" s="92">
        <f>IF($AC8=0,0,$AB8/$AC8)</f>
        <v>0.00030376975129815163</v>
      </c>
      <c r="AE8" s="94">
        <v>5945543</v>
      </c>
      <c r="AF8" s="95">
        <v>20206393046</v>
      </c>
      <c r="AG8" s="104">
        <f>IF($AF8=0,0,$AE8/$AF8)</f>
        <v>0.0002942406884031667</v>
      </c>
    </row>
    <row r="9" spans="1:33" s="12" customFormat="1" ht="12.75">
      <c r="A9" s="24" t="s">
        <v>619</v>
      </c>
      <c r="B9" s="72" t="s">
        <v>54</v>
      </c>
      <c r="C9" s="26" t="s">
        <v>55</v>
      </c>
      <c r="D9" s="39">
        <v>22803298775</v>
      </c>
      <c r="E9" s="40">
        <v>27124059775</v>
      </c>
      <c r="F9" s="92">
        <f>IF($E9=0,0,$N9/$E9)</f>
        <v>0.8407037502556161</v>
      </c>
      <c r="G9" s="93">
        <v>6389740533</v>
      </c>
      <c r="H9" s="94">
        <v>25034453556</v>
      </c>
      <c r="I9" s="92">
        <f>IF($AF9=0,0,$M9/$AF9)</f>
        <v>0.25523786723391745</v>
      </c>
      <c r="J9" s="94">
        <v>6389740533</v>
      </c>
      <c r="K9" s="94">
        <v>16499415741</v>
      </c>
      <c r="L9" s="92">
        <f>IF($K9=0,0,$M9/$K9)</f>
        <v>0.3872707151151965</v>
      </c>
      <c r="M9" s="94">
        <v>6389740533</v>
      </c>
      <c r="N9" s="94">
        <v>22803298775</v>
      </c>
      <c r="O9" s="92">
        <f>IF($N9=0,0,$M9/$N9)</f>
        <v>0.2802112359289561</v>
      </c>
      <c r="P9" s="94">
        <v>2175075260</v>
      </c>
      <c r="Q9" s="94">
        <v>3058761260</v>
      </c>
      <c r="R9" s="92">
        <f>IF($T9=0,0,$P9/$T9)</f>
        <v>0.7110967725542594</v>
      </c>
      <c r="S9" s="95">
        <v>1512000000</v>
      </c>
      <c r="T9" s="96">
        <v>3058761260</v>
      </c>
      <c r="U9" s="92">
        <f>IF($T9=0,0,$V9/$T9)</f>
        <v>0.4943177552863344</v>
      </c>
      <c r="V9" s="95">
        <v>1512000000</v>
      </c>
      <c r="W9" s="96">
        <v>36133517000</v>
      </c>
      <c r="X9" s="92">
        <f>IF($W9=0,0,$V9/$W9)</f>
        <v>0.041844805751956</v>
      </c>
      <c r="Y9" s="95">
        <v>2631227000</v>
      </c>
      <c r="Z9" s="95">
        <v>3058761260</v>
      </c>
      <c r="AA9" s="92">
        <f>IF($Z9=0,0,$Y9/$Z9)</f>
        <v>0.8602263388153412</v>
      </c>
      <c r="AB9" s="95">
        <v>2785655000</v>
      </c>
      <c r="AC9" s="95">
        <v>14788802634</v>
      </c>
      <c r="AD9" s="92">
        <f>IF($AC9=0,0,$AB9/$AC9)</f>
        <v>0.18836244346081657</v>
      </c>
      <c r="AE9" s="94">
        <v>6393458000</v>
      </c>
      <c r="AF9" s="95">
        <v>25034453556</v>
      </c>
      <c r="AG9" s="104">
        <f>IF($AF9=0,0,$AE9/$AF9)</f>
        <v>0.25538636126801667</v>
      </c>
    </row>
    <row r="10" spans="1:33" s="12" customFormat="1" ht="12.75">
      <c r="A10" s="24" t="s">
        <v>619</v>
      </c>
      <c r="B10" s="72" t="s">
        <v>58</v>
      </c>
      <c r="C10" s="26" t="s">
        <v>59</v>
      </c>
      <c r="D10" s="39">
        <v>14400772715</v>
      </c>
      <c r="E10" s="40">
        <v>16377286715</v>
      </c>
      <c r="F10" s="92">
        <f aca="true" t="shared" si="0" ref="F10:F27">IF($E10=0,0,$N10/$E10)</f>
        <v>0.8793137084063073</v>
      </c>
      <c r="G10" s="93">
        <v>4146517014</v>
      </c>
      <c r="H10" s="94">
        <v>14831720271</v>
      </c>
      <c r="I10" s="92">
        <f aca="true" t="shared" si="1" ref="I10:I27">IF($AF10=0,0,$M10/$AF10)</f>
        <v>0.279570875005481</v>
      </c>
      <c r="J10" s="94">
        <v>4146517014</v>
      </c>
      <c r="K10" s="94">
        <v>10347487140</v>
      </c>
      <c r="L10" s="92">
        <f aca="true" t="shared" si="2" ref="L10:L27">IF($K10=0,0,$M10/$K10)</f>
        <v>0.4007269550469816</v>
      </c>
      <c r="M10" s="94">
        <v>4146517014</v>
      </c>
      <c r="N10" s="94">
        <v>14400772715</v>
      </c>
      <c r="O10" s="92">
        <f aca="true" t="shared" si="3" ref="O10:O27">IF($N10=0,0,$M10/$N10)</f>
        <v>0.2879371194908828</v>
      </c>
      <c r="P10" s="94">
        <v>1869948947</v>
      </c>
      <c r="Q10" s="94">
        <v>3194974947</v>
      </c>
      <c r="R10" s="92">
        <f aca="true" t="shared" si="4" ref="R10:R27">IF($T10=0,0,$P10/$T10)</f>
        <v>0.5852781251871269</v>
      </c>
      <c r="S10" s="95">
        <v>1869948947</v>
      </c>
      <c r="T10" s="96">
        <v>3194974947</v>
      </c>
      <c r="U10" s="92">
        <f aca="true" t="shared" si="5" ref="U10:U27">IF($T10=0,0,$V10/$T10)</f>
        <v>0.5852781251871269</v>
      </c>
      <c r="V10" s="95">
        <v>1869948947</v>
      </c>
      <c r="W10" s="96">
        <v>18135178430</v>
      </c>
      <c r="X10" s="92">
        <f aca="true" t="shared" si="6" ref="X10:X27">IF($W10=0,0,$V10/$W10)</f>
        <v>0.10311169279187511</v>
      </c>
      <c r="Y10" s="95">
        <v>2732062907</v>
      </c>
      <c r="Z10" s="95">
        <v>3194974947</v>
      </c>
      <c r="AA10" s="92">
        <f aca="true" t="shared" si="7" ref="AA10:AA27">IF($Z10=0,0,$Y10/$Z10)</f>
        <v>0.8551124663951865</v>
      </c>
      <c r="AB10" s="95">
        <v>2775635794</v>
      </c>
      <c r="AC10" s="95">
        <v>8450826873</v>
      </c>
      <c r="AD10" s="92">
        <f aca="true" t="shared" si="8" ref="AD10:AD27">IF($AC10=0,0,$AB10/$AC10)</f>
        <v>0.3284454687940689</v>
      </c>
      <c r="AE10" s="94">
        <v>3032995287</v>
      </c>
      <c r="AF10" s="95">
        <v>14831720271</v>
      </c>
      <c r="AG10" s="104">
        <f aca="true" t="shared" si="9" ref="AG10:AG27">IF($AF10=0,0,$AE10/$AF10)</f>
        <v>0.20449383022213014</v>
      </c>
    </row>
    <row r="11" spans="1:33" s="65" customFormat="1" ht="12.75">
      <c r="A11" s="73"/>
      <c r="B11" s="74" t="s">
        <v>620</v>
      </c>
      <c r="C11" s="20"/>
      <c r="D11" s="41">
        <f>SUM(N8:N10)</f>
        <v>54052472562</v>
      </c>
      <c r="E11" s="42">
        <f>SUM(E8:E10)</f>
        <v>63155158269</v>
      </c>
      <c r="F11" s="97">
        <f t="shared" si="0"/>
        <v>0.8558678981021872</v>
      </c>
      <c r="G11" s="98">
        <f>SUM(G8:G10)</f>
        <v>15270455763</v>
      </c>
      <c r="H11" s="99">
        <f>SUM(H8:H10)</f>
        <v>60072566873</v>
      </c>
      <c r="I11" s="97">
        <f t="shared" si="1"/>
        <v>0.25420015421154585</v>
      </c>
      <c r="J11" s="99">
        <f>SUM(J8:J10)</f>
        <v>15270455763</v>
      </c>
      <c r="K11" s="99">
        <f>SUM(K8:K10)</f>
        <v>40444536373</v>
      </c>
      <c r="L11" s="97">
        <f t="shared" si="2"/>
        <v>0.37756535572983513</v>
      </c>
      <c r="M11" s="99">
        <f>SUM(M8:M10)</f>
        <v>15270455763</v>
      </c>
      <c r="N11" s="99">
        <f>SUM(N8:N10)</f>
        <v>54052472562</v>
      </c>
      <c r="O11" s="97">
        <f t="shared" si="3"/>
        <v>0.28251169723058045</v>
      </c>
      <c r="P11" s="99">
        <f>SUM(P8:P10)</f>
        <v>5522717388</v>
      </c>
      <c r="Q11" s="99">
        <f>SUM(Q8:Q10)</f>
        <v>8413827314</v>
      </c>
      <c r="R11" s="97">
        <f t="shared" si="4"/>
        <v>0.656385873146053</v>
      </c>
      <c r="S11" s="102">
        <f>SUM(S8:S10)</f>
        <v>4414630747</v>
      </c>
      <c r="T11" s="103">
        <f>SUM(T8:T10)</f>
        <v>8413827314</v>
      </c>
      <c r="U11" s="97">
        <f t="shared" si="5"/>
        <v>0.5246875865463002</v>
      </c>
      <c r="V11" s="102">
        <f>SUM(V8:V10)</f>
        <v>4414630747</v>
      </c>
      <c r="W11" s="103">
        <f>SUM(W8:W10)</f>
        <v>54268931608</v>
      </c>
      <c r="X11" s="97">
        <f t="shared" si="6"/>
        <v>0.08134729422882579</v>
      </c>
      <c r="Y11" s="102">
        <f>SUM(Y8:Y10)</f>
        <v>6778939943</v>
      </c>
      <c r="Z11" s="102">
        <f>SUM(Z8:Z10)</f>
        <v>8413827314</v>
      </c>
      <c r="AA11" s="97">
        <f t="shared" si="7"/>
        <v>0.805690405806206</v>
      </c>
      <c r="AB11" s="102">
        <f>SUM(AB8:AB10)</f>
        <v>5564822775</v>
      </c>
      <c r="AC11" s="102">
        <f>SUM(AC8:AC10)</f>
        <v>34866794440</v>
      </c>
      <c r="AD11" s="97">
        <f t="shared" si="8"/>
        <v>0.15960236277459178</v>
      </c>
      <c r="AE11" s="99">
        <f>SUM(AE8:AE10)</f>
        <v>9432398830</v>
      </c>
      <c r="AF11" s="102">
        <f>SUM(AF8:AF10)</f>
        <v>60072566873</v>
      </c>
      <c r="AG11" s="106">
        <f t="shared" si="9"/>
        <v>0.1570167435984736</v>
      </c>
    </row>
    <row r="12" spans="1:33" s="12" customFormat="1" ht="12.75">
      <c r="A12" s="24" t="s">
        <v>621</v>
      </c>
      <c r="B12" s="72" t="s">
        <v>67</v>
      </c>
      <c r="C12" s="26" t="s">
        <v>68</v>
      </c>
      <c r="D12" s="39">
        <v>2600596259</v>
      </c>
      <c r="E12" s="40">
        <v>3176354854</v>
      </c>
      <c r="F12" s="92">
        <f t="shared" si="0"/>
        <v>0.8187360602122448</v>
      </c>
      <c r="G12" s="93">
        <v>642280171</v>
      </c>
      <c r="H12" s="94">
        <v>3218045491</v>
      </c>
      <c r="I12" s="92">
        <f t="shared" si="1"/>
        <v>0.19958703902610556</v>
      </c>
      <c r="J12" s="94">
        <v>642280171</v>
      </c>
      <c r="K12" s="94">
        <v>2078468261</v>
      </c>
      <c r="L12" s="92">
        <f t="shared" si="2"/>
        <v>0.3090161072226255</v>
      </c>
      <c r="M12" s="94">
        <v>642280171</v>
      </c>
      <c r="N12" s="94">
        <v>2600596259</v>
      </c>
      <c r="O12" s="92">
        <f t="shared" si="3"/>
        <v>0.24697419631256956</v>
      </c>
      <c r="P12" s="94">
        <v>-153989700</v>
      </c>
      <c r="Q12" s="94">
        <v>-337147600</v>
      </c>
      <c r="R12" s="92">
        <f t="shared" si="4"/>
        <v>0.4567426848062985</v>
      </c>
      <c r="S12" s="95">
        <v>0</v>
      </c>
      <c r="T12" s="96">
        <v>-337147600</v>
      </c>
      <c r="U12" s="92">
        <f t="shared" si="5"/>
        <v>0</v>
      </c>
      <c r="V12" s="95">
        <v>0</v>
      </c>
      <c r="W12" s="96">
        <v>1942923299</v>
      </c>
      <c r="X12" s="92">
        <f t="shared" si="6"/>
        <v>0</v>
      </c>
      <c r="Y12" s="95">
        <v>254097600</v>
      </c>
      <c r="Z12" s="95">
        <v>337147600</v>
      </c>
      <c r="AA12" s="92">
        <f t="shared" si="7"/>
        <v>0.7536687195756399</v>
      </c>
      <c r="AB12" s="95">
        <v>147327760</v>
      </c>
      <c r="AC12" s="95">
        <v>2055811272</v>
      </c>
      <c r="AD12" s="92">
        <f t="shared" si="8"/>
        <v>0.07166404913067331</v>
      </c>
      <c r="AE12" s="94">
        <v>350000000</v>
      </c>
      <c r="AF12" s="95">
        <v>3218045491</v>
      </c>
      <c r="AG12" s="104">
        <f t="shared" si="9"/>
        <v>0.10876166946019099</v>
      </c>
    </row>
    <row r="13" spans="1:33" s="12" customFormat="1" ht="12.75">
      <c r="A13" s="24" t="s">
        <v>621</v>
      </c>
      <c r="B13" s="72" t="s">
        <v>215</v>
      </c>
      <c r="C13" s="26" t="s">
        <v>216</v>
      </c>
      <c r="D13" s="39">
        <v>397666154</v>
      </c>
      <c r="E13" s="40">
        <v>456683259</v>
      </c>
      <c r="F13" s="92">
        <f t="shared" si="0"/>
        <v>0.8707701588859862</v>
      </c>
      <c r="G13" s="93">
        <v>134023204</v>
      </c>
      <c r="H13" s="94">
        <v>478425428</v>
      </c>
      <c r="I13" s="92">
        <f t="shared" si="1"/>
        <v>0.2801339480643157</v>
      </c>
      <c r="J13" s="94">
        <v>134023204</v>
      </c>
      <c r="K13" s="94">
        <v>342140280</v>
      </c>
      <c r="L13" s="92">
        <f t="shared" si="2"/>
        <v>0.3917200395112788</v>
      </c>
      <c r="M13" s="94">
        <v>134023204</v>
      </c>
      <c r="N13" s="94">
        <v>397666154</v>
      </c>
      <c r="O13" s="92">
        <f t="shared" si="3"/>
        <v>0.33702441772301295</v>
      </c>
      <c r="P13" s="94">
        <v>21366000</v>
      </c>
      <c r="Q13" s="94">
        <v>40235000</v>
      </c>
      <c r="R13" s="92">
        <f t="shared" si="4"/>
        <v>0.5310301975891637</v>
      </c>
      <c r="S13" s="95">
        <v>11166000</v>
      </c>
      <c r="T13" s="96">
        <v>40235000</v>
      </c>
      <c r="U13" s="92">
        <f t="shared" si="5"/>
        <v>0.27751957251149495</v>
      </c>
      <c r="V13" s="95">
        <v>11166000</v>
      </c>
      <c r="W13" s="96">
        <v>735360716</v>
      </c>
      <c r="X13" s="92">
        <f t="shared" si="6"/>
        <v>0.015184384693185051</v>
      </c>
      <c r="Y13" s="95">
        <v>22535000</v>
      </c>
      <c r="Z13" s="95">
        <v>40235000</v>
      </c>
      <c r="AA13" s="92">
        <f t="shared" si="7"/>
        <v>0.5600845035416926</v>
      </c>
      <c r="AB13" s="95">
        <v>97845278</v>
      </c>
      <c r="AC13" s="95">
        <v>226145307</v>
      </c>
      <c r="AD13" s="92">
        <f t="shared" si="8"/>
        <v>0.4326655250909098</v>
      </c>
      <c r="AE13" s="94">
        <v>56853657</v>
      </c>
      <c r="AF13" s="95">
        <v>478425428</v>
      </c>
      <c r="AG13" s="104">
        <f t="shared" si="9"/>
        <v>0.11883493993550862</v>
      </c>
    </row>
    <row r="14" spans="1:33" s="12" customFormat="1" ht="12.75">
      <c r="A14" s="24" t="s">
        <v>621</v>
      </c>
      <c r="B14" s="72" t="s">
        <v>217</v>
      </c>
      <c r="C14" s="26" t="s">
        <v>218</v>
      </c>
      <c r="D14" s="39">
        <v>289391033</v>
      </c>
      <c r="E14" s="40">
        <v>354545806</v>
      </c>
      <c r="F14" s="92">
        <f t="shared" si="0"/>
        <v>0.8162303096034931</v>
      </c>
      <c r="G14" s="93">
        <v>97887962</v>
      </c>
      <c r="H14" s="94">
        <v>353180126</v>
      </c>
      <c r="I14" s="92">
        <f t="shared" si="1"/>
        <v>0.2771615807170305</v>
      </c>
      <c r="J14" s="94">
        <v>97887962</v>
      </c>
      <c r="K14" s="94">
        <v>218705029</v>
      </c>
      <c r="L14" s="92">
        <f t="shared" si="2"/>
        <v>0.44757984051660743</v>
      </c>
      <c r="M14" s="94">
        <v>97887962</v>
      </c>
      <c r="N14" s="94">
        <v>289391033</v>
      </c>
      <c r="O14" s="92">
        <f t="shared" si="3"/>
        <v>0.33825499354708755</v>
      </c>
      <c r="P14" s="94">
        <v>23275656</v>
      </c>
      <c r="Q14" s="94">
        <v>43544869</v>
      </c>
      <c r="R14" s="92">
        <f t="shared" si="4"/>
        <v>0.5345212084574189</v>
      </c>
      <c r="S14" s="95">
        <v>10655202</v>
      </c>
      <c r="T14" s="96">
        <v>43544869</v>
      </c>
      <c r="U14" s="92">
        <f t="shared" si="5"/>
        <v>0.24469477678300053</v>
      </c>
      <c r="V14" s="95">
        <v>10655202</v>
      </c>
      <c r="W14" s="96">
        <v>344835000</v>
      </c>
      <c r="X14" s="92">
        <f t="shared" si="6"/>
        <v>0.030899421462438556</v>
      </c>
      <c r="Y14" s="95">
        <v>57480700</v>
      </c>
      <c r="Z14" s="95">
        <v>70890200</v>
      </c>
      <c r="AA14" s="92">
        <f t="shared" si="7"/>
        <v>0.8108412728416622</v>
      </c>
      <c r="AB14" s="95">
        <v>43860000</v>
      </c>
      <c r="AC14" s="95">
        <v>222549363</v>
      </c>
      <c r="AD14" s="92">
        <f t="shared" si="8"/>
        <v>0.19707987211807926</v>
      </c>
      <c r="AE14" s="94">
        <v>31336000</v>
      </c>
      <c r="AF14" s="95">
        <v>353180126</v>
      </c>
      <c r="AG14" s="104">
        <f t="shared" si="9"/>
        <v>0.08872526422961863</v>
      </c>
    </row>
    <row r="15" spans="1:33" s="12" customFormat="1" ht="12.75">
      <c r="A15" s="24" t="s">
        <v>622</v>
      </c>
      <c r="B15" s="72" t="s">
        <v>594</v>
      </c>
      <c r="C15" s="26" t="s">
        <v>595</v>
      </c>
      <c r="D15" s="39">
        <v>126025858</v>
      </c>
      <c r="E15" s="40">
        <v>373216858</v>
      </c>
      <c r="F15" s="92">
        <f t="shared" si="0"/>
        <v>0.3376746127582479</v>
      </c>
      <c r="G15" s="93">
        <v>202412546</v>
      </c>
      <c r="H15" s="94">
        <v>325263238</v>
      </c>
      <c r="I15" s="92">
        <f t="shared" si="1"/>
        <v>0.6223037907530147</v>
      </c>
      <c r="J15" s="94">
        <v>202412546</v>
      </c>
      <c r="K15" s="94">
        <v>325263238</v>
      </c>
      <c r="L15" s="92">
        <f t="shared" si="2"/>
        <v>0.6223037907530147</v>
      </c>
      <c r="M15" s="94">
        <v>202412546</v>
      </c>
      <c r="N15" s="94">
        <v>126025858</v>
      </c>
      <c r="O15" s="92">
        <f t="shared" si="3"/>
        <v>1.6061191664332886</v>
      </c>
      <c r="P15" s="94">
        <v>0</v>
      </c>
      <c r="Q15" s="94">
        <v>0</v>
      </c>
      <c r="R15" s="92">
        <f t="shared" si="4"/>
        <v>0</v>
      </c>
      <c r="S15" s="95">
        <v>0</v>
      </c>
      <c r="T15" s="96">
        <v>0</v>
      </c>
      <c r="U15" s="92">
        <f t="shared" si="5"/>
        <v>0</v>
      </c>
      <c r="V15" s="95">
        <v>0</v>
      </c>
      <c r="W15" s="96">
        <v>0</v>
      </c>
      <c r="X15" s="92">
        <f t="shared" si="6"/>
        <v>0</v>
      </c>
      <c r="Y15" s="95">
        <v>0</v>
      </c>
      <c r="Z15" s="95">
        <v>0</v>
      </c>
      <c r="AA15" s="92">
        <f t="shared" si="7"/>
        <v>0</v>
      </c>
      <c r="AB15" s="95">
        <v>0</v>
      </c>
      <c r="AC15" s="95">
        <v>0</v>
      </c>
      <c r="AD15" s="92">
        <f t="shared" si="8"/>
        <v>0</v>
      </c>
      <c r="AE15" s="94">
        <v>0</v>
      </c>
      <c r="AF15" s="95">
        <v>325263238</v>
      </c>
      <c r="AG15" s="104">
        <f t="shared" si="9"/>
        <v>0</v>
      </c>
    </row>
    <row r="16" spans="1:33" s="65" customFormat="1" ht="12.75">
      <c r="A16" s="73"/>
      <c r="B16" s="74" t="s">
        <v>638</v>
      </c>
      <c r="C16" s="20"/>
      <c r="D16" s="41">
        <f>SUM(N12:N15)</f>
        <v>3413679304</v>
      </c>
      <c r="E16" s="42">
        <f>SUM(E12:E15)</f>
        <v>4360800777</v>
      </c>
      <c r="F16" s="97">
        <f t="shared" si="0"/>
        <v>0.782810194403889</v>
      </c>
      <c r="G16" s="98">
        <f>SUM(G12:G15)</f>
        <v>1076603883</v>
      </c>
      <c r="H16" s="99">
        <f>SUM(H12:H15)</f>
        <v>4374914283</v>
      </c>
      <c r="I16" s="97">
        <f t="shared" si="1"/>
        <v>0.24608570896656354</v>
      </c>
      <c r="J16" s="99">
        <f>SUM(J12:J15)</f>
        <v>1076603883</v>
      </c>
      <c r="K16" s="99">
        <f>SUM(K12:K15)</f>
        <v>2964576808</v>
      </c>
      <c r="L16" s="97">
        <f t="shared" si="2"/>
        <v>0.363156009348367</v>
      </c>
      <c r="M16" s="99">
        <f>SUM(M12:M15)</f>
        <v>1076603883</v>
      </c>
      <c r="N16" s="99">
        <f>SUM(N12:N15)</f>
        <v>3413679304</v>
      </c>
      <c r="O16" s="97">
        <f t="shared" si="3"/>
        <v>0.31537932744252883</v>
      </c>
      <c r="P16" s="99">
        <f>SUM(P12:P15)</f>
        <v>-109348044</v>
      </c>
      <c r="Q16" s="99">
        <f>SUM(Q12:Q15)</f>
        <v>-253367731</v>
      </c>
      <c r="R16" s="97">
        <f t="shared" si="4"/>
        <v>0.43157841595858154</v>
      </c>
      <c r="S16" s="102">
        <f>SUM(S12:S15)</f>
        <v>21821202</v>
      </c>
      <c r="T16" s="103">
        <f>SUM(T12:T15)</f>
        <v>-253367731</v>
      </c>
      <c r="U16" s="97">
        <f t="shared" si="5"/>
        <v>-0.086124629659331</v>
      </c>
      <c r="V16" s="102">
        <f>SUM(V12:V15)</f>
        <v>21821202</v>
      </c>
      <c r="W16" s="103">
        <f>SUM(W12:W15)</f>
        <v>3023119015</v>
      </c>
      <c r="X16" s="97">
        <f t="shared" si="6"/>
        <v>0.007218108811372747</v>
      </c>
      <c r="Y16" s="102">
        <f>SUM(Y12:Y15)</f>
        <v>334113300</v>
      </c>
      <c r="Z16" s="102">
        <f>SUM(Z12:Z15)</f>
        <v>448272800</v>
      </c>
      <c r="AA16" s="97">
        <f t="shared" si="7"/>
        <v>0.7453347604405175</v>
      </c>
      <c r="AB16" s="102">
        <f>SUM(AB12:AB15)</f>
        <v>289033038</v>
      </c>
      <c r="AC16" s="102">
        <f>SUM(AC12:AC15)</f>
        <v>2504505942</v>
      </c>
      <c r="AD16" s="97">
        <f t="shared" si="8"/>
        <v>0.11540521152414979</v>
      </c>
      <c r="AE16" s="99">
        <f>SUM(AE12:AE15)</f>
        <v>438189657</v>
      </c>
      <c r="AF16" s="102">
        <f>SUM(AF12:AF15)</f>
        <v>4374914283</v>
      </c>
      <c r="AG16" s="106">
        <f t="shared" si="9"/>
        <v>0.10015959825835061</v>
      </c>
    </row>
    <row r="17" spans="1:33" s="12" customFormat="1" ht="12.75">
      <c r="A17" s="24" t="s">
        <v>621</v>
      </c>
      <c r="B17" s="72" t="s">
        <v>219</v>
      </c>
      <c r="C17" s="26" t="s">
        <v>220</v>
      </c>
      <c r="D17" s="39">
        <v>88735238</v>
      </c>
      <c r="E17" s="40">
        <v>124380307</v>
      </c>
      <c r="F17" s="92">
        <f t="shared" si="0"/>
        <v>0.7134187086384985</v>
      </c>
      <c r="G17" s="93">
        <v>55711090</v>
      </c>
      <c r="H17" s="94">
        <v>122595087</v>
      </c>
      <c r="I17" s="92">
        <f t="shared" si="1"/>
        <v>0.45443166902765036</v>
      </c>
      <c r="J17" s="94">
        <v>55711090</v>
      </c>
      <c r="K17" s="94">
        <v>98295087</v>
      </c>
      <c r="L17" s="92">
        <f t="shared" si="2"/>
        <v>0.5667739019346918</v>
      </c>
      <c r="M17" s="94">
        <v>55711090</v>
      </c>
      <c r="N17" s="94">
        <v>88735238</v>
      </c>
      <c r="O17" s="92">
        <f t="shared" si="3"/>
        <v>0.6278350208515809</v>
      </c>
      <c r="P17" s="94">
        <v>0</v>
      </c>
      <c r="Q17" s="94">
        <v>16915000</v>
      </c>
      <c r="R17" s="92">
        <f t="shared" si="4"/>
        <v>0</v>
      </c>
      <c r="S17" s="95">
        <v>0</v>
      </c>
      <c r="T17" s="96">
        <v>16915000</v>
      </c>
      <c r="U17" s="92">
        <f t="shared" si="5"/>
        <v>0</v>
      </c>
      <c r="V17" s="95">
        <v>0</v>
      </c>
      <c r="W17" s="96">
        <v>0</v>
      </c>
      <c r="X17" s="92">
        <f t="shared" si="6"/>
        <v>0</v>
      </c>
      <c r="Y17" s="95">
        <v>16915000</v>
      </c>
      <c r="Z17" s="95">
        <v>16915000</v>
      </c>
      <c r="AA17" s="92">
        <f t="shared" si="7"/>
        <v>1</v>
      </c>
      <c r="AB17" s="95">
        <v>0</v>
      </c>
      <c r="AC17" s="95">
        <v>44707631</v>
      </c>
      <c r="AD17" s="92">
        <f t="shared" si="8"/>
        <v>0</v>
      </c>
      <c r="AE17" s="94">
        <v>0</v>
      </c>
      <c r="AF17" s="95">
        <v>122595087</v>
      </c>
      <c r="AG17" s="104">
        <f t="shared" si="9"/>
        <v>0</v>
      </c>
    </row>
    <row r="18" spans="1:33" s="12" customFormat="1" ht="12.75">
      <c r="A18" s="24" t="s">
        <v>621</v>
      </c>
      <c r="B18" s="72" t="s">
        <v>221</v>
      </c>
      <c r="C18" s="26" t="s">
        <v>222</v>
      </c>
      <c r="D18" s="39">
        <v>406917851</v>
      </c>
      <c r="E18" s="40">
        <v>492976851</v>
      </c>
      <c r="F18" s="92">
        <f t="shared" si="0"/>
        <v>0.8254299368714171</v>
      </c>
      <c r="G18" s="93">
        <v>138436932</v>
      </c>
      <c r="H18" s="94">
        <v>475674538</v>
      </c>
      <c r="I18" s="92">
        <f t="shared" si="1"/>
        <v>0.2910328826555774</v>
      </c>
      <c r="J18" s="94">
        <v>138436932</v>
      </c>
      <c r="K18" s="94">
        <v>350148538</v>
      </c>
      <c r="L18" s="92">
        <f t="shared" si="2"/>
        <v>0.3953663002299898</v>
      </c>
      <c r="M18" s="94">
        <v>138436932</v>
      </c>
      <c r="N18" s="94">
        <v>406917851</v>
      </c>
      <c r="O18" s="92">
        <f t="shared" si="3"/>
        <v>0.34020854985789256</v>
      </c>
      <c r="P18" s="94">
        <v>28976000</v>
      </c>
      <c r="Q18" s="94">
        <v>61068000</v>
      </c>
      <c r="R18" s="92">
        <f t="shared" si="4"/>
        <v>0.474487456605751</v>
      </c>
      <c r="S18" s="95">
        <v>0</v>
      </c>
      <c r="T18" s="96">
        <v>61068000</v>
      </c>
      <c r="U18" s="92">
        <f t="shared" si="5"/>
        <v>0</v>
      </c>
      <c r="V18" s="95">
        <v>0</v>
      </c>
      <c r="W18" s="96">
        <v>0</v>
      </c>
      <c r="X18" s="92">
        <f t="shared" si="6"/>
        <v>0</v>
      </c>
      <c r="Y18" s="95">
        <v>48892000</v>
      </c>
      <c r="Z18" s="95">
        <v>61068000</v>
      </c>
      <c r="AA18" s="92">
        <f t="shared" si="7"/>
        <v>0.8006157070806315</v>
      </c>
      <c r="AB18" s="95">
        <v>0</v>
      </c>
      <c r="AC18" s="95">
        <v>215558772</v>
      </c>
      <c r="AD18" s="92">
        <f t="shared" si="8"/>
        <v>0</v>
      </c>
      <c r="AE18" s="94">
        <v>0</v>
      </c>
      <c r="AF18" s="95">
        <v>475674538</v>
      </c>
      <c r="AG18" s="104">
        <f t="shared" si="9"/>
        <v>0</v>
      </c>
    </row>
    <row r="19" spans="1:33" s="12" customFormat="1" ht="12.75">
      <c r="A19" s="24" t="s">
        <v>622</v>
      </c>
      <c r="B19" s="72" t="s">
        <v>602</v>
      </c>
      <c r="C19" s="26" t="s">
        <v>603</v>
      </c>
      <c r="D19" s="39">
        <v>3318000</v>
      </c>
      <c r="E19" s="40">
        <v>48333000</v>
      </c>
      <c r="F19" s="92">
        <f t="shared" si="0"/>
        <v>0.06864874930171933</v>
      </c>
      <c r="G19" s="93">
        <v>22975981</v>
      </c>
      <c r="H19" s="94">
        <v>52958515</v>
      </c>
      <c r="I19" s="92">
        <f t="shared" si="1"/>
        <v>0.43384866437436925</v>
      </c>
      <c r="J19" s="94">
        <v>22975981</v>
      </c>
      <c r="K19" s="94">
        <v>52958515</v>
      </c>
      <c r="L19" s="92">
        <f t="shared" si="2"/>
        <v>0.43384866437436925</v>
      </c>
      <c r="M19" s="94">
        <v>22975981</v>
      </c>
      <c r="N19" s="94">
        <v>3318000</v>
      </c>
      <c r="O19" s="92">
        <f t="shared" si="3"/>
        <v>6.924647679324894</v>
      </c>
      <c r="P19" s="94">
        <v>260000</v>
      </c>
      <c r="Q19" s="94">
        <v>260000</v>
      </c>
      <c r="R19" s="92">
        <f t="shared" si="4"/>
        <v>1</v>
      </c>
      <c r="S19" s="95">
        <v>0</v>
      </c>
      <c r="T19" s="96">
        <v>260000</v>
      </c>
      <c r="U19" s="92">
        <f t="shared" si="5"/>
        <v>0</v>
      </c>
      <c r="V19" s="95">
        <v>0</v>
      </c>
      <c r="W19" s="96">
        <v>5565000</v>
      </c>
      <c r="X19" s="92">
        <f t="shared" si="6"/>
        <v>0</v>
      </c>
      <c r="Y19" s="95">
        <v>0</v>
      </c>
      <c r="Z19" s="95">
        <v>260000</v>
      </c>
      <c r="AA19" s="92">
        <f t="shared" si="7"/>
        <v>0</v>
      </c>
      <c r="AB19" s="95">
        <v>0</v>
      </c>
      <c r="AC19" s="95">
        <v>0</v>
      </c>
      <c r="AD19" s="92">
        <f t="shared" si="8"/>
        <v>0</v>
      </c>
      <c r="AE19" s="94">
        <v>3971000</v>
      </c>
      <c r="AF19" s="95">
        <v>52958515</v>
      </c>
      <c r="AG19" s="104">
        <f t="shared" si="9"/>
        <v>0.07498322035653757</v>
      </c>
    </row>
    <row r="20" spans="1:33" s="65" customFormat="1" ht="12.75">
      <c r="A20" s="73"/>
      <c r="B20" s="74" t="s">
        <v>639</v>
      </c>
      <c r="C20" s="20"/>
      <c r="D20" s="41">
        <f>SUM(N17:N19)</f>
        <v>498971089</v>
      </c>
      <c r="E20" s="42">
        <f>SUM(E17:E19)</f>
        <v>665690158</v>
      </c>
      <c r="F20" s="97">
        <f t="shared" si="0"/>
        <v>0.7495545532761204</v>
      </c>
      <c r="G20" s="98">
        <f>SUM(G17:G19)</f>
        <v>217124003</v>
      </c>
      <c r="H20" s="99">
        <f>SUM(H17:H19)</f>
        <v>651228140</v>
      </c>
      <c r="I20" s="97">
        <f t="shared" si="1"/>
        <v>0.33340697316918766</v>
      </c>
      <c r="J20" s="99">
        <f>SUM(J17:J19)</f>
        <v>217124003</v>
      </c>
      <c r="K20" s="99">
        <f>SUM(K17:K19)</f>
        <v>501402140</v>
      </c>
      <c r="L20" s="97">
        <f t="shared" si="2"/>
        <v>0.4330336583724992</v>
      </c>
      <c r="M20" s="99">
        <f>SUM(M17:M19)</f>
        <v>217124003</v>
      </c>
      <c r="N20" s="99">
        <f>SUM(N17:N19)</f>
        <v>498971089</v>
      </c>
      <c r="O20" s="97">
        <f t="shared" si="3"/>
        <v>0.43514345377232866</v>
      </c>
      <c r="P20" s="99">
        <f>SUM(P17:P19)</f>
        <v>29236000</v>
      </c>
      <c r="Q20" s="99">
        <f>SUM(Q17:Q19)</f>
        <v>78243000</v>
      </c>
      <c r="R20" s="97">
        <f t="shared" si="4"/>
        <v>0.3736564293291413</v>
      </c>
      <c r="S20" s="102">
        <f>SUM(S17:S19)</f>
        <v>0</v>
      </c>
      <c r="T20" s="103">
        <f>SUM(T17:T19)</f>
        <v>78243000</v>
      </c>
      <c r="U20" s="97">
        <f t="shared" si="5"/>
        <v>0</v>
      </c>
      <c r="V20" s="102">
        <f>SUM(V17:V19)</f>
        <v>0</v>
      </c>
      <c r="W20" s="103">
        <f>SUM(W17:W19)</f>
        <v>5565000</v>
      </c>
      <c r="X20" s="97">
        <f t="shared" si="6"/>
        <v>0</v>
      </c>
      <c r="Y20" s="102">
        <f>SUM(Y17:Y19)</f>
        <v>65807000</v>
      </c>
      <c r="Z20" s="102">
        <f>SUM(Z17:Z19)</f>
        <v>78243000</v>
      </c>
      <c r="AA20" s="97">
        <f t="shared" si="7"/>
        <v>0.8410592640875222</v>
      </c>
      <c r="AB20" s="102">
        <f>SUM(AB17:AB19)</f>
        <v>0</v>
      </c>
      <c r="AC20" s="102">
        <f>SUM(AC17:AC19)</f>
        <v>260266403</v>
      </c>
      <c r="AD20" s="97">
        <f t="shared" si="8"/>
        <v>0</v>
      </c>
      <c r="AE20" s="99">
        <f>SUM(AE17:AE19)</f>
        <v>3971000</v>
      </c>
      <c r="AF20" s="102">
        <f>SUM(AF17:AF19)</f>
        <v>651228140</v>
      </c>
      <c r="AG20" s="106">
        <f t="shared" si="9"/>
        <v>0.0060977094755149865</v>
      </c>
    </row>
    <row r="21" spans="1:33" s="12" customFormat="1" ht="12.75">
      <c r="A21" s="24" t="s">
        <v>621</v>
      </c>
      <c r="B21" s="72" t="s">
        <v>69</v>
      </c>
      <c r="C21" s="26" t="s">
        <v>70</v>
      </c>
      <c r="D21" s="39">
        <v>1277024620</v>
      </c>
      <c r="E21" s="40">
        <v>1472162367</v>
      </c>
      <c r="F21" s="92">
        <f t="shared" si="0"/>
        <v>0.8674482167360008</v>
      </c>
      <c r="G21" s="93">
        <v>382976380</v>
      </c>
      <c r="H21" s="94">
        <v>1257831977</v>
      </c>
      <c r="I21" s="92">
        <f t="shared" si="1"/>
        <v>0.30447340106062515</v>
      </c>
      <c r="J21" s="94">
        <v>382976380</v>
      </c>
      <c r="K21" s="94">
        <v>858319868</v>
      </c>
      <c r="L21" s="92">
        <f t="shared" si="2"/>
        <v>0.44619307355937843</v>
      </c>
      <c r="M21" s="94">
        <v>382976380</v>
      </c>
      <c r="N21" s="94">
        <v>1277024620</v>
      </c>
      <c r="O21" s="92">
        <f t="shared" si="3"/>
        <v>0.29989741309764256</v>
      </c>
      <c r="P21" s="94">
        <v>110981323</v>
      </c>
      <c r="Q21" s="94">
        <v>214330391</v>
      </c>
      <c r="R21" s="92">
        <f t="shared" si="4"/>
        <v>0.5178048828362376</v>
      </c>
      <c r="S21" s="95">
        <v>0</v>
      </c>
      <c r="T21" s="96">
        <v>214330391</v>
      </c>
      <c r="U21" s="92">
        <f t="shared" si="5"/>
        <v>0</v>
      </c>
      <c r="V21" s="95">
        <v>0</v>
      </c>
      <c r="W21" s="96">
        <v>4902195332</v>
      </c>
      <c r="X21" s="92">
        <f t="shared" si="6"/>
        <v>0</v>
      </c>
      <c r="Y21" s="95">
        <v>140447735</v>
      </c>
      <c r="Z21" s="95">
        <v>214330391</v>
      </c>
      <c r="AA21" s="92">
        <f t="shared" si="7"/>
        <v>0.6552861418519038</v>
      </c>
      <c r="AB21" s="95">
        <v>236371344</v>
      </c>
      <c r="AC21" s="95">
        <v>814637182</v>
      </c>
      <c r="AD21" s="92">
        <f t="shared" si="8"/>
        <v>0.2901553590025062</v>
      </c>
      <c r="AE21" s="94">
        <v>245290660</v>
      </c>
      <c r="AF21" s="95">
        <v>1257831977</v>
      </c>
      <c r="AG21" s="104">
        <f t="shared" si="9"/>
        <v>0.19501067271721936</v>
      </c>
    </row>
    <row r="22" spans="1:33" s="12" customFormat="1" ht="12.75">
      <c r="A22" s="24" t="s">
        <v>621</v>
      </c>
      <c r="B22" s="72" t="s">
        <v>223</v>
      </c>
      <c r="C22" s="26" t="s">
        <v>224</v>
      </c>
      <c r="D22" s="39">
        <v>518199766</v>
      </c>
      <c r="E22" s="40">
        <v>601712219</v>
      </c>
      <c r="F22" s="92">
        <f t="shared" si="0"/>
        <v>0.8612086469861101</v>
      </c>
      <c r="G22" s="93">
        <v>171415357</v>
      </c>
      <c r="H22" s="94">
        <v>601712219</v>
      </c>
      <c r="I22" s="92">
        <f t="shared" si="1"/>
        <v>0.284879302077128</v>
      </c>
      <c r="J22" s="94">
        <v>171415357</v>
      </c>
      <c r="K22" s="94">
        <v>395429605</v>
      </c>
      <c r="L22" s="92">
        <f t="shared" si="2"/>
        <v>0.4334914605091341</v>
      </c>
      <c r="M22" s="94">
        <v>171415357</v>
      </c>
      <c r="N22" s="94">
        <v>518199766</v>
      </c>
      <c r="O22" s="92">
        <f t="shared" si="3"/>
        <v>0.33079010884771415</v>
      </c>
      <c r="P22" s="94">
        <v>35637700</v>
      </c>
      <c r="Q22" s="94">
        <v>103156183</v>
      </c>
      <c r="R22" s="92">
        <f t="shared" si="4"/>
        <v>0.3454732325642565</v>
      </c>
      <c r="S22" s="95">
        <v>0</v>
      </c>
      <c r="T22" s="96">
        <v>103156183</v>
      </c>
      <c r="U22" s="92">
        <f t="shared" si="5"/>
        <v>0</v>
      </c>
      <c r="V22" s="95">
        <v>0</v>
      </c>
      <c r="W22" s="96">
        <v>0</v>
      </c>
      <c r="X22" s="92">
        <f t="shared" si="6"/>
        <v>0</v>
      </c>
      <c r="Y22" s="95">
        <v>65924483</v>
      </c>
      <c r="Z22" s="95">
        <v>103156183</v>
      </c>
      <c r="AA22" s="92">
        <f t="shared" si="7"/>
        <v>0.6390744702137728</v>
      </c>
      <c r="AB22" s="95">
        <v>0</v>
      </c>
      <c r="AC22" s="95">
        <v>387147276</v>
      </c>
      <c r="AD22" s="92">
        <f t="shared" si="8"/>
        <v>0</v>
      </c>
      <c r="AE22" s="94">
        <v>0</v>
      </c>
      <c r="AF22" s="95">
        <v>601712219</v>
      </c>
      <c r="AG22" s="104">
        <f t="shared" si="9"/>
        <v>0</v>
      </c>
    </row>
    <row r="23" spans="1:33" s="12" customFormat="1" ht="12.75">
      <c r="A23" s="24" t="s">
        <v>621</v>
      </c>
      <c r="B23" s="72" t="s">
        <v>225</v>
      </c>
      <c r="C23" s="26" t="s">
        <v>226</v>
      </c>
      <c r="D23" s="39">
        <v>200550202</v>
      </c>
      <c r="E23" s="40">
        <v>300760231</v>
      </c>
      <c r="F23" s="92">
        <f t="shared" si="0"/>
        <v>0.6668109055947626</v>
      </c>
      <c r="G23" s="93">
        <v>87086270</v>
      </c>
      <c r="H23" s="94">
        <v>218469037</v>
      </c>
      <c r="I23" s="92">
        <f t="shared" si="1"/>
        <v>0.39862065213387654</v>
      </c>
      <c r="J23" s="94">
        <v>87086270</v>
      </c>
      <c r="K23" s="94">
        <v>182970463</v>
      </c>
      <c r="L23" s="92">
        <f t="shared" si="2"/>
        <v>0.47595807854516936</v>
      </c>
      <c r="M23" s="94">
        <v>87086270</v>
      </c>
      <c r="N23" s="94">
        <v>200550202</v>
      </c>
      <c r="O23" s="92">
        <f t="shared" si="3"/>
        <v>0.43423676032996467</v>
      </c>
      <c r="P23" s="94">
        <v>0</v>
      </c>
      <c r="Q23" s="94">
        <v>0</v>
      </c>
      <c r="R23" s="92">
        <f t="shared" si="4"/>
        <v>0</v>
      </c>
      <c r="S23" s="95">
        <v>0</v>
      </c>
      <c r="T23" s="96">
        <v>0</v>
      </c>
      <c r="U23" s="92">
        <f t="shared" si="5"/>
        <v>0</v>
      </c>
      <c r="V23" s="95">
        <v>0</v>
      </c>
      <c r="W23" s="96">
        <v>0</v>
      </c>
      <c r="X23" s="92">
        <f t="shared" si="6"/>
        <v>0</v>
      </c>
      <c r="Y23" s="95">
        <v>0</v>
      </c>
      <c r="Z23" s="95">
        <v>0</v>
      </c>
      <c r="AA23" s="92">
        <f t="shared" si="7"/>
        <v>0</v>
      </c>
      <c r="AB23" s="95">
        <v>0</v>
      </c>
      <c r="AC23" s="95">
        <v>157933850</v>
      </c>
      <c r="AD23" s="92">
        <f t="shared" si="8"/>
        <v>0</v>
      </c>
      <c r="AE23" s="94">
        <v>0</v>
      </c>
      <c r="AF23" s="95">
        <v>218469037</v>
      </c>
      <c r="AG23" s="104">
        <f t="shared" si="9"/>
        <v>0</v>
      </c>
    </row>
    <row r="24" spans="1:33" s="12" customFormat="1" ht="12.75">
      <c r="A24" s="24" t="s">
        <v>621</v>
      </c>
      <c r="B24" s="72" t="s">
        <v>227</v>
      </c>
      <c r="C24" s="26" t="s">
        <v>228</v>
      </c>
      <c r="D24" s="39">
        <v>801604152</v>
      </c>
      <c r="E24" s="40">
        <v>1404260526</v>
      </c>
      <c r="F24" s="92">
        <f t="shared" si="0"/>
        <v>0.5708372037511792</v>
      </c>
      <c r="G24" s="93">
        <v>188783269</v>
      </c>
      <c r="H24" s="94">
        <v>1110217434</v>
      </c>
      <c r="I24" s="92">
        <f t="shared" si="1"/>
        <v>0.17004170824433298</v>
      </c>
      <c r="J24" s="94">
        <v>188783269</v>
      </c>
      <c r="K24" s="94">
        <v>883960320</v>
      </c>
      <c r="L24" s="92">
        <f t="shared" si="2"/>
        <v>0.21356532044334298</v>
      </c>
      <c r="M24" s="94">
        <v>188783269</v>
      </c>
      <c r="N24" s="94">
        <v>801604152</v>
      </c>
      <c r="O24" s="92">
        <f t="shared" si="3"/>
        <v>0.23550685026890927</v>
      </c>
      <c r="P24" s="94">
        <v>0</v>
      </c>
      <c r="Q24" s="94">
        <v>0</v>
      </c>
      <c r="R24" s="92">
        <f t="shared" si="4"/>
        <v>0</v>
      </c>
      <c r="S24" s="95">
        <v>0</v>
      </c>
      <c r="T24" s="96">
        <v>0</v>
      </c>
      <c r="U24" s="92">
        <f t="shared" si="5"/>
        <v>0</v>
      </c>
      <c r="V24" s="95">
        <v>0</v>
      </c>
      <c r="W24" s="96">
        <v>2284839552</v>
      </c>
      <c r="X24" s="92">
        <f t="shared" si="6"/>
        <v>0</v>
      </c>
      <c r="Y24" s="95">
        <v>0</v>
      </c>
      <c r="Z24" s="95">
        <v>0</v>
      </c>
      <c r="AA24" s="92">
        <f t="shared" si="7"/>
        <v>0</v>
      </c>
      <c r="AB24" s="95">
        <v>67534458</v>
      </c>
      <c r="AC24" s="95">
        <v>414891489</v>
      </c>
      <c r="AD24" s="92">
        <f t="shared" si="8"/>
        <v>0.16277619519931874</v>
      </c>
      <c r="AE24" s="94">
        <v>-38946918</v>
      </c>
      <c r="AF24" s="95">
        <v>1110217434</v>
      </c>
      <c r="AG24" s="104">
        <f t="shared" si="9"/>
        <v>-0.03508044172903882</v>
      </c>
    </row>
    <row r="25" spans="1:33" s="12" customFormat="1" ht="12.75">
      <c r="A25" s="24" t="s">
        <v>622</v>
      </c>
      <c r="B25" s="72" t="s">
        <v>606</v>
      </c>
      <c r="C25" s="26" t="s">
        <v>607</v>
      </c>
      <c r="D25" s="39">
        <v>37900700</v>
      </c>
      <c r="E25" s="40">
        <v>238168590</v>
      </c>
      <c r="F25" s="92">
        <f t="shared" si="0"/>
        <v>0.15913391434193735</v>
      </c>
      <c r="G25" s="93">
        <v>126945750</v>
      </c>
      <c r="H25" s="94">
        <v>238096690</v>
      </c>
      <c r="I25" s="92">
        <f t="shared" si="1"/>
        <v>0.5331688987360556</v>
      </c>
      <c r="J25" s="94">
        <v>126945750</v>
      </c>
      <c r="K25" s="94">
        <v>238096690</v>
      </c>
      <c r="L25" s="92">
        <f t="shared" si="2"/>
        <v>0.5331688987360556</v>
      </c>
      <c r="M25" s="94">
        <v>126945750</v>
      </c>
      <c r="N25" s="94">
        <v>37900700</v>
      </c>
      <c r="O25" s="92">
        <f t="shared" si="3"/>
        <v>3.3494302216054055</v>
      </c>
      <c r="P25" s="94">
        <v>20412600</v>
      </c>
      <c r="Q25" s="94">
        <v>29828000</v>
      </c>
      <c r="R25" s="92">
        <f t="shared" si="4"/>
        <v>0.6843435698001877</v>
      </c>
      <c r="S25" s="95">
        <v>0</v>
      </c>
      <c r="T25" s="96">
        <v>29828000</v>
      </c>
      <c r="U25" s="92">
        <f t="shared" si="5"/>
        <v>0</v>
      </c>
      <c r="V25" s="95">
        <v>0</v>
      </c>
      <c r="W25" s="96">
        <v>99372005</v>
      </c>
      <c r="X25" s="92">
        <f t="shared" si="6"/>
        <v>0</v>
      </c>
      <c r="Y25" s="95">
        <v>5784400</v>
      </c>
      <c r="Z25" s="95">
        <v>29828000</v>
      </c>
      <c r="AA25" s="92">
        <f t="shared" si="7"/>
        <v>0.19392517098028697</v>
      </c>
      <c r="AB25" s="95">
        <v>480000</v>
      </c>
      <c r="AC25" s="95">
        <v>3737300</v>
      </c>
      <c r="AD25" s="92">
        <f t="shared" si="8"/>
        <v>0.12843496641960775</v>
      </c>
      <c r="AE25" s="94">
        <v>1605397</v>
      </c>
      <c r="AF25" s="95">
        <v>238096690</v>
      </c>
      <c r="AG25" s="104">
        <f t="shared" si="9"/>
        <v>0.006742626283464923</v>
      </c>
    </row>
    <row r="26" spans="1:33" s="65" customFormat="1" ht="12.75">
      <c r="A26" s="73"/>
      <c r="B26" s="74" t="s">
        <v>640</v>
      </c>
      <c r="C26" s="20"/>
      <c r="D26" s="41">
        <f>SUM(N21:N25)</f>
        <v>2835279440</v>
      </c>
      <c r="E26" s="42">
        <f>SUM(E21:E25)</f>
        <v>4017063933</v>
      </c>
      <c r="F26" s="97">
        <f t="shared" si="0"/>
        <v>0.7058088910928967</v>
      </c>
      <c r="G26" s="98">
        <f>SUM(G21:G25)</f>
        <v>957207026</v>
      </c>
      <c r="H26" s="99">
        <f>SUM(H21:H25)</f>
        <v>3426327357</v>
      </c>
      <c r="I26" s="97">
        <f t="shared" si="1"/>
        <v>0.2793682349249036</v>
      </c>
      <c r="J26" s="99">
        <f>SUM(J21:J25)</f>
        <v>957207026</v>
      </c>
      <c r="K26" s="99">
        <f>SUM(K21:K25)</f>
        <v>2558776946</v>
      </c>
      <c r="L26" s="97">
        <f t="shared" si="2"/>
        <v>0.37408771698383125</v>
      </c>
      <c r="M26" s="99">
        <f>SUM(M21:M25)</f>
        <v>957207026</v>
      </c>
      <c r="N26" s="99">
        <f>SUM(N21:N25)</f>
        <v>2835279440</v>
      </c>
      <c r="O26" s="97">
        <f t="shared" si="3"/>
        <v>0.33760588550665044</v>
      </c>
      <c r="P26" s="99">
        <f>SUM(P21:P25)</f>
        <v>167031623</v>
      </c>
      <c r="Q26" s="99">
        <f>SUM(Q21:Q25)</f>
        <v>347314574</v>
      </c>
      <c r="R26" s="97">
        <f t="shared" si="4"/>
        <v>0.48092316160622733</v>
      </c>
      <c r="S26" s="102">
        <f>SUM(S21:S25)</f>
        <v>0</v>
      </c>
      <c r="T26" s="103">
        <f>SUM(T21:T25)</f>
        <v>347314574</v>
      </c>
      <c r="U26" s="97">
        <f t="shared" si="5"/>
        <v>0</v>
      </c>
      <c r="V26" s="102">
        <f>SUM(V21:V25)</f>
        <v>0</v>
      </c>
      <c r="W26" s="103">
        <f>SUM(W21:W25)</f>
        <v>7286406889</v>
      </c>
      <c r="X26" s="97">
        <f t="shared" si="6"/>
        <v>0</v>
      </c>
      <c r="Y26" s="102">
        <f>SUM(Y21:Y25)</f>
        <v>212156618</v>
      </c>
      <c r="Z26" s="102">
        <f>SUM(Z21:Z25)</f>
        <v>347314574</v>
      </c>
      <c r="AA26" s="97">
        <f t="shared" si="7"/>
        <v>0.6108485905345279</v>
      </c>
      <c r="AB26" s="102">
        <f>SUM(AB21:AB25)</f>
        <v>304385802</v>
      </c>
      <c r="AC26" s="102">
        <f>SUM(AC21:AC25)</f>
        <v>1778347097</v>
      </c>
      <c r="AD26" s="97">
        <f t="shared" si="8"/>
        <v>0.17116220028895743</v>
      </c>
      <c r="AE26" s="99">
        <f>SUM(AE21:AE25)</f>
        <v>207949139</v>
      </c>
      <c r="AF26" s="102">
        <f>SUM(AF21:AF25)</f>
        <v>3426327357</v>
      </c>
      <c r="AG26" s="106">
        <f t="shared" si="9"/>
        <v>0.06069155609873619</v>
      </c>
    </row>
    <row r="27" spans="1:33" s="65" customFormat="1" ht="12.75">
      <c r="A27" s="73"/>
      <c r="B27" s="74" t="s">
        <v>641</v>
      </c>
      <c r="C27" s="20"/>
      <c r="D27" s="41">
        <f>SUM(N8:N10,N12:N15,N17:N19,N21:N25)</f>
        <v>60800402395</v>
      </c>
      <c r="E27" s="42">
        <f>SUM(E8:E10,E12:E15,E17:E19,E21:E25)</f>
        <v>72198713137</v>
      </c>
      <c r="F27" s="97">
        <f t="shared" si="0"/>
        <v>0.8421258461993465</v>
      </c>
      <c r="G27" s="98">
        <f>SUM(G8:G10,G12:G15,G17:G19,G21:G25)</f>
        <v>17521390675</v>
      </c>
      <c r="H27" s="99">
        <f>SUM(H8:H10,H12:H15,H17:H19,H21:H25)</f>
        <v>68525036653</v>
      </c>
      <c r="I27" s="97">
        <f t="shared" si="1"/>
        <v>0.2556932696544996</v>
      </c>
      <c r="J27" s="99">
        <f>SUM(J8:J10,J12:J15,J17:J19,J21:J25)</f>
        <v>17521390675</v>
      </c>
      <c r="K27" s="99">
        <f>SUM(K8:K10,K12:K15,K17:K19,K21:K25)</f>
        <v>46469292267</v>
      </c>
      <c r="L27" s="97">
        <f t="shared" si="2"/>
        <v>0.3770530993742453</v>
      </c>
      <c r="M27" s="99">
        <f>SUM(M8:M10,M12:M15,M17:M19,M21:M25)</f>
        <v>17521390675</v>
      </c>
      <c r="N27" s="99">
        <f>SUM(N8:N10,N12:N15,N17:N19,N21:N25)</f>
        <v>60800402395</v>
      </c>
      <c r="O27" s="97">
        <f t="shared" si="3"/>
        <v>0.28817886041558327</v>
      </c>
      <c r="P27" s="99">
        <f>SUM(P8:P10,P12:P15,P17:P19,P21:P25)</f>
        <v>5609636967</v>
      </c>
      <c r="Q27" s="99">
        <f>SUM(Q8:Q10,Q12:Q15,Q17:Q19,Q21:Q25)</f>
        <v>8586017157</v>
      </c>
      <c r="R27" s="97">
        <f t="shared" si="4"/>
        <v>0.6533456507743617</v>
      </c>
      <c r="S27" s="102">
        <f>SUM(S8:S10,S12:S15,S17:S19,S21:S25)</f>
        <v>4436451949</v>
      </c>
      <c r="T27" s="103">
        <f>SUM(T8:T10,T12:T15,T17:T19,T21:T25)</f>
        <v>8586017157</v>
      </c>
      <c r="U27" s="97">
        <f t="shared" si="5"/>
        <v>0.5167066251880307</v>
      </c>
      <c r="V27" s="102">
        <f>SUM(V8:V10,V12:V15,V17:V19,V21:V25)</f>
        <v>4436451949</v>
      </c>
      <c r="W27" s="103">
        <f>SUM(W8:W10,W12:W15,W17:W19,W21:W25)</f>
        <v>64584022512</v>
      </c>
      <c r="X27" s="97">
        <f t="shared" si="6"/>
        <v>0.06869271650237778</v>
      </c>
      <c r="Y27" s="102">
        <f>SUM(Y8:Y10,Y12:Y15,Y17:Y19,Y21:Y25)</f>
        <v>7391016861</v>
      </c>
      <c r="Z27" s="102">
        <f>SUM(Z8:Z10,Z12:Z15,Z17:Z19,Z21:Z25)</f>
        <v>9287657688</v>
      </c>
      <c r="AA27" s="97">
        <f t="shared" si="7"/>
        <v>0.7957891116669243</v>
      </c>
      <c r="AB27" s="102">
        <f>SUM(AB8:AB10,AB12:AB15,AB17:AB19,AB21:AB25)</f>
        <v>6158241615</v>
      </c>
      <c r="AC27" s="102">
        <f>SUM(AC8:AC10,AC12:AC15,AC17:AC19,AC21:AC25)</f>
        <v>39409913882</v>
      </c>
      <c r="AD27" s="97">
        <f t="shared" si="8"/>
        <v>0.15626122993921848</v>
      </c>
      <c r="AE27" s="99">
        <f>SUM(AE8:AE10,AE12:AE15,AE17:AE19,AE21:AE25)</f>
        <v>10082508626</v>
      </c>
      <c r="AF27" s="102">
        <f>SUM(AF8:AF10,AF12:AF15,AF17:AF19,AF21:AF25)</f>
        <v>68525036653</v>
      </c>
      <c r="AG27" s="106">
        <f t="shared" si="9"/>
        <v>0.14713612890214472</v>
      </c>
    </row>
    <row r="28" spans="1:33" s="12" customFormat="1" ht="12.75">
      <c r="A28" s="75"/>
      <c r="B28" s="76"/>
      <c r="C28" s="77"/>
      <c r="D28" s="78"/>
      <c r="E28" s="79"/>
      <c r="F28" s="80"/>
      <c r="G28" s="81"/>
      <c r="H28" s="79"/>
      <c r="I28" s="80"/>
      <c r="J28" s="79"/>
      <c r="K28" s="79"/>
      <c r="L28" s="80"/>
      <c r="M28" s="79"/>
      <c r="N28" s="79"/>
      <c r="O28" s="80"/>
      <c r="P28" s="79"/>
      <c r="Q28" s="79"/>
      <c r="R28" s="80"/>
      <c r="S28" s="79"/>
      <c r="T28" s="81"/>
      <c r="U28" s="80"/>
      <c r="V28" s="79"/>
      <c r="W28" s="81"/>
      <c r="X28" s="80"/>
      <c r="Y28" s="79"/>
      <c r="Z28" s="79"/>
      <c r="AA28" s="80"/>
      <c r="AB28" s="79"/>
      <c r="AC28" s="79"/>
      <c r="AD28" s="80"/>
      <c r="AE28" s="79"/>
      <c r="AF28" s="79"/>
      <c r="AG28" s="80"/>
    </row>
    <row r="29" spans="1:33" s="12" customFormat="1" ht="13.5" customHeight="1">
      <c r="A29" s="36"/>
      <c r="B29" s="112" t="s">
        <v>46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2">
    <mergeCell ref="B2:AG2"/>
    <mergeCell ref="B29:AG29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642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619</v>
      </c>
      <c r="B8" s="72" t="s">
        <v>52</v>
      </c>
      <c r="C8" s="26" t="s">
        <v>53</v>
      </c>
      <c r="D8" s="39">
        <v>21032202793</v>
      </c>
      <c r="E8" s="40">
        <v>22627601037</v>
      </c>
      <c r="F8" s="92">
        <f>IF($E8=0,0,$N8/$E8)</f>
        <v>0.9294932661491048</v>
      </c>
      <c r="G8" s="93">
        <v>5281956909</v>
      </c>
      <c r="H8" s="94">
        <v>20521587991</v>
      </c>
      <c r="I8" s="92">
        <f>IF($AF8=0,0,$M8/$AF8)</f>
        <v>0.25738538905061675</v>
      </c>
      <c r="J8" s="94">
        <v>5281956909</v>
      </c>
      <c r="K8" s="94">
        <v>14787480001</v>
      </c>
      <c r="L8" s="92">
        <f>IF($K8=0,0,$M8/$K8)</f>
        <v>0.3571911447145023</v>
      </c>
      <c r="M8" s="94">
        <v>5281956909</v>
      </c>
      <c r="N8" s="94">
        <v>21032202793</v>
      </c>
      <c r="O8" s="92">
        <f>IF($N8=0,0,$M8/$N8)</f>
        <v>0.2511366479766901</v>
      </c>
      <c r="P8" s="94">
        <v>2944582000</v>
      </c>
      <c r="Q8" s="94">
        <v>5370572000</v>
      </c>
      <c r="R8" s="92">
        <f>IF($T8=0,0,$P8/$T8)</f>
        <v>0.548280890750557</v>
      </c>
      <c r="S8" s="95">
        <v>0</v>
      </c>
      <c r="T8" s="96">
        <v>5370572000</v>
      </c>
      <c r="U8" s="92">
        <f>IF($T8=0,0,$V8/$T8)</f>
        <v>0</v>
      </c>
      <c r="V8" s="95">
        <v>0</v>
      </c>
      <c r="W8" s="96">
        <v>31316193000</v>
      </c>
      <c r="X8" s="92">
        <f>IF($W8=0,0,$V8/$W8)</f>
        <v>0</v>
      </c>
      <c r="Y8" s="95">
        <v>4811797000</v>
      </c>
      <c r="Z8" s="95">
        <v>5370572000</v>
      </c>
      <c r="AA8" s="92">
        <f>IF($Z8=0,0,$Y8/$Z8)</f>
        <v>0.8959561476878068</v>
      </c>
      <c r="AB8" s="95">
        <v>2859357000</v>
      </c>
      <c r="AC8" s="95">
        <v>10483983455</v>
      </c>
      <c r="AD8" s="92">
        <f>IF($AC8=0,0,$AB8/$AC8)</f>
        <v>0.27273574135948503</v>
      </c>
      <c r="AE8" s="94">
        <v>7142529000</v>
      </c>
      <c r="AF8" s="95">
        <v>20521587991</v>
      </c>
      <c r="AG8" s="104">
        <f>IF($AF8=0,0,$AE8/$AF8)</f>
        <v>0.3480495273139898</v>
      </c>
    </row>
    <row r="9" spans="1:33" s="65" customFormat="1" ht="12.75" customHeight="1">
      <c r="A9" s="73"/>
      <c r="B9" s="74" t="s">
        <v>620</v>
      </c>
      <c r="C9" s="20"/>
      <c r="D9" s="41">
        <f>N8</f>
        <v>21032202793</v>
      </c>
      <c r="E9" s="42">
        <f>E8</f>
        <v>22627601037</v>
      </c>
      <c r="F9" s="97">
        <f>IF($E9=0,0,$N9/$E9)</f>
        <v>0.9294932661491048</v>
      </c>
      <c r="G9" s="98">
        <f>G8</f>
        <v>5281956909</v>
      </c>
      <c r="H9" s="99">
        <f>H8</f>
        <v>20521587991</v>
      </c>
      <c r="I9" s="97">
        <f>IF($AF9=0,0,$M9/$AF9)</f>
        <v>0.25738538905061675</v>
      </c>
      <c r="J9" s="99">
        <f>J8</f>
        <v>5281956909</v>
      </c>
      <c r="K9" s="99">
        <f>K8</f>
        <v>14787480001</v>
      </c>
      <c r="L9" s="97">
        <f>IF($K9=0,0,$M9/$K9)</f>
        <v>0.3571911447145023</v>
      </c>
      <c r="M9" s="99">
        <f>M8</f>
        <v>5281956909</v>
      </c>
      <c r="N9" s="99">
        <f>N8</f>
        <v>21032202793</v>
      </c>
      <c r="O9" s="97">
        <f>IF($N9=0,0,$M9/$N9)</f>
        <v>0.2511366479766901</v>
      </c>
      <c r="P9" s="99">
        <f>P8</f>
        <v>2944582000</v>
      </c>
      <c r="Q9" s="99">
        <f>Q8</f>
        <v>5370572000</v>
      </c>
      <c r="R9" s="97">
        <f>IF($T9=0,0,$P9/$T9)</f>
        <v>0.548280890750557</v>
      </c>
      <c r="S9" s="102">
        <f>S8</f>
        <v>0</v>
      </c>
      <c r="T9" s="103">
        <f>T8</f>
        <v>5370572000</v>
      </c>
      <c r="U9" s="97">
        <f>IF($T9=0,0,$V9/$T9)</f>
        <v>0</v>
      </c>
      <c r="V9" s="102">
        <f>V8</f>
        <v>0</v>
      </c>
      <c r="W9" s="103">
        <f>W8</f>
        <v>31316193000</v>
      </c>
      <c r="X9" s="97">
        <f>IF($W9=0,0,$V9/$W9)</f>
        <v>0</v>
      </c>
      <c r="Y9" s="102">
        <f>Y8</f>
        <v>4811797000</v>
      </c>
      <c r="Z9" s="102">
        <f>Z8</f>
        <v>5370572000</v>
      </c>
      <c r="AA9" s="97">
        <f>IF($Z9=0,0,$Y9/$Z9)</f>
        <v>0.8959561476878068</v>
      </c>
      <c r="AB9" s="102">
        <f>AB8</f>
        <v>2859357000</v>
      </c>
      <c r="AC9" s="102">
        <f>AC8</f>
        <v>10483983455</v>
      </c>
      <c r="AD9" s="97">
        <f>IF($AC9=0,0,$AB9/$AC9)</f>
        <v>0.27273574135948503</v>
      </c>
      <c r="AE9" s="99">
        <f>AE8</f>
        <v>7142529000</v>
      </c>
      <c r="AF9" s="102">
        <f>AF8</f>
        <v>20521587991</v>
      </c>
      <c r="AG9" s="106">
        <f>IF($AF9=0,0,$AE9/$AF9)</f>
        <v>0.3480495273139898</v>
      </c>
    </row>
    <row r="10" spans="1:33" s="12" customFormat="1" ht="12.75" customHeight="1">
      <c r="A10" s="24" t="s">
        <v>621</v>
      </c>
      <c r="B10" s="72" t="s">
        <v>229</v>
      </c>
      <c r="C10" s="26" t="s">
        <v>230</v>
      </c>
      <c r="D10" s="39">
        <v>555231</v>
      </c>
      <c r="E10" s="40">
        <v>36951147</v>
      </c>
      <c r="F10" s="92">
        <f aca="true" t="shared" si="0" ref="F10:F41">IF($E10=0,0,$N10/$E10)</f>
        <v>0.015026082952174665</v>
      </c>
      <c r="G10" s="93">
        <v>10330798</v>
      </c>
      <c r="H10" s="94">
        <v>39318508</v>
      </c>
      <c r="I10" s="92">
        <f aca="true" t="shared" si="1" ref="I10:I41">IF($AF10=0,0,$M10/$AF10)</f>
        <v>0.2627464399208637</v>
      </c>
      <c r="J10" s="94">
        <v>10330798</v>
      </c>
      <c r="K10" s="94">
        <v>39318508</v>
      </c>
      <c r="L10" s="92">
        <f aca="true" t="shared" si="2" ref="L10:L41">IF($K10=0,0,$M10/$K10)</f>
        <v>0.2627464399208637</v>
      </c>
      <c r="M10" s="94">
        <v>10330798</v>
      </c>
      <c r="N10" s="94">
        <v>555231</v>
      </c>
      <c r="O10" s="92">
        <f aca="true" t="shared" si="3" ref="O10:O41">IF($N10=0,0,$M10/$N10)</f>
        <v>18.606306204084426</v>
      </c>
      <c r="P10" s="94">
        <v>0</v>
      </c>
      <c r="Q10" s="94">
        <v>0</v>
      </c>
      <c r="R10" s="92">
        <f aca="true" t="shared" si="4" ref="R10:R41">IF($T10=0,0,$P10/$T10)</f>
        <v>0</v>
      </c>
      <c r="S10" s="95">
        <v>0</v>
      </c>
      <c r="T10" s="96">
        <v>0</v>
      </c>
      <c r="U10" s="92">
        <f aca="true" t="shared" si="5" ref="U10:U41">IF($T10=0,0,$V10/$T10)</f>
        <v>0</v>
      </c>
      <c r="V10" s="95">
        <v>0</v>
      </c>
      <c r="W10" s="96">
        <v>89038395</v>
      </c>
      <c r="X10" s="92">
        <f aca="true" t="shared" si="6" ref="X10:X41">IF($W10=0,0,$V10/$W10)</f>
        <v>0</v>
      </c>
      <c r="Y10" s="95">
        <v>11847000</v>
      </c>
      <c r="Z10" s="95">
        <v>11847000</v>
      </c>
      <c r="AA10" s="92">
        <f aca="true" t="shared" si="7" ref="AA10:AA41">IF($Z10=0,0,$Y10/$Z10)</f>
        <v>1</v>
      </c>
      <c r="AB10" s="95">
        <v>901286</v>
      </c>
      <c r="AC10" s="95">
        <v>0</v>
      </c>
      <c r="AD10" s="92">
        <f aca="true" t="shared" si="8" ref="AD10:AD40">IF($AC10=0,0,$AB10/$AC10)</f>
        <v>0</v>
      </c>
      <c r="AE10" s="94">
        <v>856911</v>
      </c>
      <c r="AF10" s="95">
        <v>39318508</v>
      </c>
      <c r="AG10" s="104">
        <f aca="true" t="shared" si="9" ref="AG10:AG41">IF($AF10=0,0,$AE10/$AF10)</f>
        <v>0.02179408740535119</v>
      </c>
    </row>
    <row r="11" spans="1:33" s="12" customFormat="1" ht="12.75" customHeight="1">
      <c r="A11" s="24" t="s">
        <v>621</v>
      </c>
      <c r="B11" s="72" t="s">
        <v>231</v>
      </c>
      <c r="C11" s="26" t="s">
        <v>232</v>
      </c>
      <c r="D11" s="39">
        <v>203626026</v>
      </c>
      <c r="E11" s="40">
        <v>226638026</v>
      </c>
      <c r="F11" s="92">
        <f t="shared" si="0"/>
        <v>0.8984636408719868</v>
      </c>
      <c r="G11" s="93">
        <v>47902844</v>
      </c>
      <c r="H11" s="94">
        <v>226613924</v>
      </c>
      <c r="I11" s="92">
        <f t="shared" si="1"/>
        <v>0.2113852633344807</v>
      </c>
      <c r="J11" s="94">
        <v>47902844</v>
      </c>
      <c r="K11" s="94">
        <v>226613924</v>
      </c>
      <c r="L11" s="92">
        <f t="shared" si="2"/>
        <v>0.2113852633344807</v>
      </c>
      <c r="M11" s="94">
        <v>47902844</v>
      </c>
      <c r="N11" s="94">
        <v>203626026</v>
      </c>
      <c r="O11" s="92">
        <f t="shared" si="3"/>
        <v>0.23524912282087163</v>
      </c>
      <c r="P11" s="94">
        <v>15798137</v>
      </c>
      <c r="Q11" s="94">
        <v>264355465</v>
      </c>
      <c r="R11" s="92">
        <f t="shared" si="4"/>
        <v>0.05976096238449241</v>
      </c>
      <c r="S11" s="95">
        <v>6325000</v>
      </c>
      <c r="T11" s="96">
        <v>264355465</v>
      </c>
      <c r="U11" s="92">
        <f t="shared" si="5"/>
        <v>0.023926117812620214</v>
      </c>
      <c r="V11" s="95">
        <v>6325000</v>
      </c>
      <c r="W11" s="96">
        <v>450000000</v>
      </c>
      <c r="X11" s="92">
        <f t="shared" si="6"/>
        <v>0.014055555555555556</v>
      </c>
      <c r="Y11" s="95">
        <v>246985513</v>
      </c>
      <c r="Z11" s="95">
        <v>264355465</v>
      </c>
      <c r="AA11" s="92">
        <f t="shared" si="7"/>
        <v>0.9342931987428367</v>
      </c>
      <c r="AB11" s="95">
        <v>23309949</v>
      </c>
      <c r="AC11" s="95">
        <v>8200069</v>
      </c>
      <c r="AD11" s="92">
        <f t="shared" si="8"/>
        <v>2.842652787433862</v>
      </c>
      <c r="AE11" s="94">
        <v>244354529</v>
      </c>
      <c r="AF11" s="95">
        <v>226613924</v>
      </c>
      <c r="AG11" s="104">
        <f t="shared" si="9"/>
        <v>1.0782855911360505</v>
      </c>
    </row>
    <row r="12" spans="1:33" s="12" customFormat="1" ht="12.75" customHeight="1">
      <c r="A12" s="24" t="s">
        <v>621</v>
      </c>
      <c r="B12" s="72" t="s">
        <v>233</v>
      </c>
      <c r="C12" s="26" t="s">
        <v>234</v>
      </c>
      <c r="D12" s="39">
        <v>4885628</v>
      </c>
      <c r="E12" s="40">
        <v>53168590</v>
      </c>
      <c r="F12" s="92">
        <f t="shared" si="0"/>
        <v>0.09188936550696568</v>
      </c>
      <c r="G12" s="93">
        <v>26111393</v>
      </c>
      <c r="H12" s="94">
        <v>53168590</v>
      </c>
      <c r="I12" s="92">
        <f t="shared" si="1"/>
        <v>0.49110561329536856</v>
      </c>
      <c r="J12" s="94">
        <v>26111393</v>
      </c>
      <c r="K12" s="94">
        <v>53168590</v>
      </c>
      <c r="L12" s="92">
        <f t="shared" si="2"/>
        <v>0.49110561329536856</v>
      </c>
      <c r="M12" s="94">
        <v>26111393</v>
      </c>
      <c r="N12" s="94">
        <v>4885628</v>
      </c>
      <c r="O12" s="92">
        <f t="shared" si="3"/>
        <v>5.344531552545548</v>
      </c>
      <c r="P12" s="94">
        <v>0</v>
      </c>
      <c r="Q12" s="94">
        <v>33660409</v>
      </c>
      <c r="R12" s="92">
        <f t="shared" si="4"/>
        <v>0</v>
      </c>
      <c r="S12" s="95">
        <v>0</v>
      </c>
      <c r="T12" s="96">
        <v>33660409</v>
      </c>
      <c r="U12" s="92">
        <f t="shared" si="5"/>
        <v>0</v>
      </c>
      <c r="V12" s="95">
        <v>0</v>
      </c>
      <c r="W12" s="96">
        <v>91202398</v>
      </c>
      <c r="X12" s="92">
        <f t="shared" si="6"/>
        <v>0</v>
      </c>
      <c r="Y12" s="95">
        <v>27370409</v>
      </c>
      <c r="Z12" s="95">
        <v>33660409</v>
      </c>
      <c r="AA12" s="92">
        <f t="shared" si="7"/>
        <v>0.81313358373037</v>
      </c>
      <c r="AB12" s="95">
        <v>643116</v>
      </c>
      <c r="AC12" s="95">
        <v>0</v>
      </c>
      <c r="AD12" s="92">
        <f t="shared" si="8"/>
        <v>0</v>
      </c>
      <c r="AE12" s="94">
        <v>7256302</v>
      </c>
      <c r="AF12" s="95">
        <v>53168590</v>
      </c>
      <c r="AG12" s="104">
        <f t="shared" si="9"/>
        <v>0.13647723214025423</v>
      </c>
    </row>
    <row r="13" spans="1:33" s="12" customFormat="1" ht="12.75" customHeight="1">
      <c r="A13" s="24" t="s">
        <v>621</v>
      </c>
      <c r="B13" s="72" t="s">
        <v>235</v>
      </c>
      <c r="C13" s="26" t="s">
        <v>236</v>
      </c>
      <c r="D13" s="39">
        <v>43427589</v>
      </c>
      <c r="E13" s="40">
        <v>66521031</v>
      </c>
      <c r="F13" s="92">
        <f t="shared" si="0"/>
        <v>0.6528399868005653</v>
      </c>
      <c r="G13" s="93">
        <v>25587205</v>
      </c>
      <c r="H13" s="94">
        <v>66520942</v>
      </c>
      <c r="I13" s="92">
        <f t="shared" si="1"/>
        <v>0.38464886741982696</v>
      </c>
      <c r="J13" s="94">
        <v>25587205</v>
      </c>
      <c r="K13" s="94">
        <v>53141104</v>
      </c>
      <c r="L13" s="92">
        <f t="shared" si="2"/>
        <v>0.48149554815421225</v>
      </c>
      <c r="M13" s="94">
        <v>25587205</v>
      </c>
      <c r="N13" s="94">
        <v>43427589</v>
      </c>
      <c r="O13" s="92">
        <f t="shared" si="3"/>
        <v>0.5891923910397144</v>
      </c>
      <c r="P13" s="94">
        <v>0</v>
      </c>
      <c r="Q13" s="94">
        <v>0</v>
      </c>
      <c r="R13" s="92">
        <f t="shared" si="4"/>
        <v>0</v>
      </c>
      <c r="S13" s="95">
        <v>0</v>
      </c>
      <c r="T13" s="96">
        <v>0</v>
      </c>
      <c r="U13" s="92">
        <f t="shared" si="5"/>
        <v>0</v>
      </c>
      <c r="V13" s="95">
        <v>0</v>
      </c>
      <c r="W13" s="96">
        <v>73281000</v>
      </c>
      <c r="X13" s="92">
        <f t="shared" si="6"/>
        <v>0</v>
      </c>
      <c r="Y13" s="95">
        <v>37478000</v>
      </c>
      <c r="Z13" s="95">
        <v>42278000</v>
      </c>
      <c r="AA13" s="92">
        <f t="shared" si="7"/>
        <v>0.8864657741615024</v>
      </c>
      <c r="AB13" s="95">
        <v>8360000</v>
      </c>
      <c r="AC13" s="95">
        <v>21275222</v>
      </c>
      <c r="AD13" s="92">
        <f t="shared" si="8"/>
        <v>0.3929453709108182</v>
      </c>
      <c r="AE13" s="94">
        <v>12598000</v>
      </c>
      <c r="AF13" s="95">
        <v>66520942</v>
      </c>
      <c r="AG13" s="104">
        <f t="shared" si="9"/>
        <v>0.1893839687357404</v>
      </c>
    </row>
    <row r="14" spans="1:33" s="12" customFormat="1" ht="12.75" customHeight="1">
      <c r="A14" s="24" t="s">
        <v>621</v>
      </c>
      <c r="B14" s="72" t="s">
        <v>237</v>
      </c>
      <c r="C14" s="26" t="s">
        <v>238</v>
      </c>
      <c r="D14" s="39">
        <v>1015000</v>
      </c>
      <c r="E14" s="40">
        <v>21127000</v>
      </c>
      <c r="F14" s="92">
        <f t="shared" si="0"/>
        <v>0.04804278884839305</v>
      </c>
      <c r="G14" s="93">
        <v>2240285</v>
      </c>
      <c r="H14" s="94">
        <v>17244907</v>
      </c>
      <c r="I14" s="92">
        <f t="shared" si="1"/>
        <v>0.12990994964484295</v>
      </c>
      <c r="J14" s="94">
        <v>2240285</v>
      </c>
      <c r="K14" s="94">
        <v>17244907</v>
      </c>
      <c r="L14" s="92">
        <f t="shared" si="2"/>
        <v>0.12990994964484295</v>
      </c>
      <c r="M14" s="94">
        <v>2240285</v>
      </c>
      <c r="N14" s="94">
        <v>1015000</v>
      </c>
      <c r="O14" s="92">
        <f t="shared" si="3"/>
        <v>2.207177339901478</v>
      </c>
      <c r="P14" s="94">
        <v>0</v>
      </c>
      <c r="Q14" s="94">
        <v>0</v>
      </c>
      <c r="R14" s="92">
        <f t="shared" si="4"/>
        <v>0</v>
      </c>
      <c r="S14" s="95">
        <v>0</v>
      </c>
      <c r="T14" s="96">
        <v>0</v>
      </c>
      <c r="U14" s="92">
        <f t="shared" si="5"/>
        <v>0</v>
      </c>
      <c r="V14" s="95">
        <v>0</v>
      </c>
      <c r="W14" s="96">
        <v>0</v>
      </c>
      <c r="X14" s="92">
        <f t="shared" si="6"/>
        <v>0</v>
      </c>
      <c r="Y14" s="95">
        <v>9605000</v>
      </c>
      <c r="Z14" s="95">
        <v>9605000</v>
      </c>
      <c r="AA14" s="92">
        <f t="shared" si="7"/>
        <v>1</v>
      </c>
      <c r="AB14" s="95">
        <v>0</v>
      </c>
      <c r="AC14" s="95">
        <v>50000</v>
      </c>
      <c r="AD14" s="92">
        <f t="shared" si="8"/>
        <v>0</v>
      </c>
      <c r="AE14" s="94">
        <v>0</v>
      </c>
      <c r="AF14" s="95">
        <v>17244907</v>
      </c>
      <c r="AG14" s="104">
        <f t="shared" si="9"/>
        <v>0</v>
      </c>
    </row>
    <row r="15" spans="1:33" s="12" customFormat="1" ht="12.75" customHeight="1">
      <c r="A15" s="24" t="s">
        <v>621</v>
      </c>
      <c r="B15" s="72" t="s">
        <v>239</v>
      </c>
      <c r="C15" s="26" t="s">
        <v>240</v>
      </c>
      <c r="D15" s="39">
        <v>374584187</v>
      </c>
      <c r="E15" s="40">
        <v>457292430</v>
      </c>
      <c r="F15" s="92">
        <f t="shared" si="0"/>
        <v>0.8191348958039826</v>
      </c>
      <c r="G15" s="93">
        <v>199151175</v>
      </c>
      <c r="H15" s="94">
        <v>457152086</v>
      </c>
      <c r="I15" s="92">
        <f t="shared" si="1"/>
        <v>0.435634400670765</v>
      </c>
      <c r="J15" s="94">
        <v>199151175</v>
      </c>
      <c r="K15" s="94">
        <v>410644878</v>
      </c>
      <c r="L15" s="92">
        <f t="shared" si="2"/>
        <v>0.4849717740787211</v>
      </c>
      <c r="M15" s="94">
        <v>199151175</v>
      </c>
      <c r="N15" s="94">
        <v>374584187</v>
      </c>
      <c r="O15" s="92">
        <f t="shared" si="3"/>
        <v>0.5316593222874088</v>
      </c>
      <c r="P15" s="94">
        <v>90478572</v>
      </c>
      <c r="Q15" s="94">
        <v>243521524</v>
      </c>
      <c r="R15" s="92">
        <f t="shared" si="4"/>
        <v>0.3715424021410116</v>
      </c>
      <c r="S15" s="95">
        <v>66734110</v>
      </c>
      <c r="T15" s="96">
        <v>243521524</v>
      </c>
      <c r="U15" s="92">
        <f t="shared" si="5"/>
        <v>0.27403783001949344</v>
      </c>
      <c r="V15" s="95">
        <v>66734110</v>
      </c>
      <c r="W15" s="96">
        <v>0</v>
      </c>
      <c r="X15" s="92">
        <f t="shared" si="6"/>
        <v>0</v>
      </c>
      <c r="Y15" s="95">
        <v>204223858</v>
      </c>
      <c r="Z15" s="95">
        <v>243521524</v>
      </c>
      <c r="AA15" s="92">
        <f t="shared" si="7"/>
        <v>0.8386275457113187</v>
      </c>
      <c r="AB15" s="95">
        <v>0</v>
      </c>
      <c r="AC15" s="95">
        <v>86141846</v>
      </c>
      <c r="AD15" s="92">
        <f t="shared" si="8"/>
        <v>0</v>
      </c>
      <c r="AE15" s="94">
        <v>0</v>
      </c>
      <c r="AF15" s="95">
        <v>457152086</v>
      </c>
      <c r="AG15" s="104">
        <f t="shared" si="9"/>
        <v>0</v>
      </c>
    </row>
    <row r="16" spans="1:33" s="12" customFormat="1" ht="12.75" customHeight="1">
      <c r="A16" s="24" t="s">
        <v>622</v>
      </c>
      <c r="B16" s="72" t="s">
        <v>550</v>
      </c>
      <c r="C16" s="26" t="s">
        <v>551</v>
      </c>
      <c r="D16" s="39">
        <v>372802357</v>
      </c>
      <c r="E16" s="40">
        <v>633356041</v>
      </c>
      <c r="F16" s="92">
        <f t="shared" si="0"/>
        <v>0.5886141962290055</v>
      </c>
      <c r="G16" s="93">
        <v>219856639</v>
      </c>
      <c r="H16" s="94">
        <v>632920055</v>
      </c>
      <c r="I16" s="92">
        <f t="shared" si="1"/>
        <v>0.3473687352188579</v>
      </c>
      <c r="J16" s="94">
        <v>219856639</v>
      </c>
      <c r="K16" s="94">
        <v>602920055</v>
      </c>
      <c r="L16" s="92">
        <f t="shared" si="2"/>
        <v>0.36465305338035237</v>
      </c>
      <c r="M16" s="94">
        <v>219856639</v>
      </c>
      <c r="N16" s="94">
        <v>372802357</v>
      </c>
      <c r="O16" s="92">
        <f t="shared" si="3"/>
        <v>0.5897404747363225</v>
      </c>
      <c r="P16" s="94">
        <v>166579440</v>
      </c>
      <c r="Q16" s="94">
        <v>399513800</v>
      </c>
      <c r="R16" s="92">
        <f t="shared" si="4"/>
        <v>0.41695540930000413</v>
      </c>
      <c r="S16" s="95">
        <v>95551540</v>
      </c>
      <c r="T16" s="96">
        <v>399513800</v>
      </c>
      <c r="U16" s="92">
        <f t="shared" si="5"/>
        <v>0.2391695606009104</v>
      </c>
      <c r="V16" s="95">
        <v>95551540</v>
      </c>
      <c r="W16" s="96">
        <v>0</v>
      </c>
      <c r="X16" s="92">
        <f t="shared" si="6"/>
        <v>0</v>
      </c>
      <c r="Y16" s="95">
        <v>339599818</v>
      </c>
      <c r="Z16" s="95">
        <v>399513800</v>
      </c>
      <c r="AA16" s="92">
        <f t="shared" si="7"/>
        <v>0.8500327598195607</v>
      </c>
      <c r="AB16" s="95">
        <v>61910000</v>
      </c>
      <c r="AC16" s="95">
        <v>348386248</v>
      </c>
      <c r="AD16" s="92">
        <f t="shared" si="8"/>
        <v>0.1777050625718154</v>
      </c>
      <c r="AE16" s="94">
        <v>212481150</v>
      </c>
      <c r="AF16" s="95">
        <v>632920055</v>
      </c>
      <c r="AG16" s="104">
        <f t="shared" si="9"/>
        <v>0.335715622093852</v>
      </c>
    </row>
    <row r="17" spans="1:33" s="65" customFormat="1" ht="12.75" customHeight="1">
      <c r="A17" s="73"/>
      <c r="B17" s="74" t="s">
        <v>643</v>
      </c>
      <c r="C17" s="20"/>
      <c r="D17" s="41">
        <f>SUM(N10:N16)</f>
        <v>1000896018</v>
      </c>
      <c r="E17" s="42">
        <f>SUM(E10:E16)</f>
        <v>1495054265</v>
      </c>
      <c r="F17" s="97">
        <f t="shared" si="0"/>
        <v>0.6694713639708589</v>
      </c>
      <c r="G17" s="98">
        <f>SUM(G10:G16)</f>
        <v>531180339</v>
      </c>
      <c r="H17" s="99">
        <f>SUM(H10:H16)</f>
        <v>1492939012</v>
      </c>
      <c r="I17" s="97">
        <f t="shared" si="1"/>
        <v>0.35579506914244935</v>
      </c>
      <c r="J17" s="99">
        <f>SUM(J10:J16)</f>
        <v>531180339</v>
      </c>
      <c r="K17" s="99">
        <f>SUM(K10:K16)</f>
        <v>1403051966</v>
      </c>
      <c r="L17" s="97">
        <f t="shared" si="2"/>
        <v>0.37858921256805395</v>
      </c>
      <c r="M17" s="99">
        <f>SUM(M10:M16)</f>
        <v>531180339</v>
      </c>
      <c r="N17" s="99">
        <f>SUM(N10:N16)</f>
        <v>1000896018</v>
      </c>
      <c r="O17" s="97">
        <f t="shared" si="3"/>
        <v>0.5307048179304475</v>
      </c>
      <c r="P17" s="99">
        <f>SUM(P10:P16)</f>
        <v>272856149</v>
      </c>
      <c r="Q17" s="99">
        <f>SUM(Q10:Q16)</f>
        <v>941051198</v>
      </c>
      <c r="R17" s="97">
        <f t="shared" si="4"/>
        <v>0.2899482510408536</v>
      </c>
      <c r="S17" s="102">
        <f>SUM(S10:S16)</f>
        <v>168610650</v>
      </c>
      <c r="T17" s="103">
        <f>SUM(T10:T16)</f>
        <v>941051198</v>
      </c>
      <c r="U17" s="97">
        <f t="shared" si="5"/>
        <v>0.17917266388730532</v>
      </c>
      <c r="V17" s="102">
        <f>SUM(V10:V16)</f>
        <v>168610650</v>
      </c>
      <c r="W17" s="103">
        <f>SUM(W10:W16)</f>
        <v>703521793</v>
      </c>
      <c r="X17" s="97">
        <f t="shared" si="6"/>
        <v>0.23966656282387544</v>
      </c>
      <c r="Y17" s="102">
        <f>SUM(Y10:Y16)</f>
        <v>877109598</v>
      </c>
      <c r="Z17" s="102">
        <f>SUM(Z10:Z16)</f>
        <v>1004781198</v>
      </c>
      <c r="AA17" s="97">
        <f t="shared" si="7"/>
        <v>0.8729359185321858</v>
      </c>
      <c r="AB17" s="102">
        <f>SUM(AB10:AB16)</f>
        <v>95124351</v>
      </c>
      <c r="AC17" s="102">
        <f>SUM(AC10:AC16)</f>
        <v>464053385</v>
      </c>
      <c r="AD17" s="97">
        <f t="shared" si="8"/>
        <v>0.20498579274451365</v>
      </c>
      <c r="AE17" s="99">
        <f>SUM(AE10:AE16)</f>
        <v>477546892</v>
      </c>
      <c r="AF17" s="102">
        <f>SUM(AF10:AF16)</f>
        <v>1492939012</v>
      </c>
      <c r="AG17" s="106">
        <f t="shared" si="9"/>
        <v>0.3198703283667692</v>
      </c>
    </row>
    <row r="18" spans="1:33" s="12" customFormat="1" ht="12.75" customHeight="1">
      <c r="A18" s="24" t="s">
        <v>621</v>
      </c>
      <c r="B18" s="72" t="s">
        <v>241</v>
      </c>
      <c r="C18" s="26" t="s">
        <v>242</v>
      </c>
      <c r="D18" s="39">
        <v>35165443</v>
      </c>
      <c r="E18" s="40">
        <v>79299443</v>
      </c>
      <c r="F18" s="92">
        <f t="shared" si="0"/>
        <v>0.4434513241158579</v>
      </c>
      <c r="G18" s="93">
        <v>26386799</v>
      </c>
      <c r="H18" s="94">
        <v>79299443</v>
      </c>
      <c r="I18" s="92">
        <f t="shared" si="1"/>
        <v>0.3327488567605702</v>
      </c>
      <c r="J18" s="94">
        <v>26386799</v>
      </c>
      <c r="K18" s="94">
        <v>79299443</v>
      </c>
      <c r="L18" s="92">
        <f t="shared" si="2"/>
        <v>0.3327488567605702</v>
      </c>
      <c r="M18" s="94">
        <v>26386799</v>
      </c>
      <c r="N18" s="94">
        <v>35165443</v>
      </c>
      <c r="O18" s="92">
        <f t="shared" si="3"/>
        <v>0.750361626327301</v>
      </c>
      <c r="P18" s="94">
        <v>3730000</v>
      </c>
      <c r="Q18" s="94">
        <v>24230000</v>
      </c>
      <c r="R18" s="92">
        <f t="shared" si="4"/>
        <v>0.15394139496491951</v>
      </c>
      <c r="S18" s="95">
        <v>0</v>
      </c>
      <c r="T18" s="96">
        <v>24230000</v>
      </c>
      <c r="U18" s="92">
        <f t="shared" si="5"/>
        <v>0</v>
      </c>
      <c r="V18" s="95">
        <v>0</v>
      </c>
      <c r="W18" s="96">
        <v>98802548</v>
      </c>
      <c r="X18" s="92">
        <f t="shared" si="6"/>
        <v>0</v>
      </c>
      <c r="Y18" s="95">
        <v>13200000</v>
      </c>
      <c r="Z18" s="95">
        <v>24230000</v>
      </c>
      <c r="AA18" s="92">
        <f t="shared" si="7"/>
        <v>0.5447791993396616</v>
      </c>
      <c r="AB18" s="95">
        <v>17182180</v>
      </c>
      <c r="AC18" s="95">
        <v>1445000</v>
      </c>
      <c r="AD18" s="92">
        <v>0</v>
      </c>
      <c r="AE18" s="94">
        <v>6750000</v>
      </c>
      <c r="AF18" s="95">
        <v>79299443</v>
      </c>
      <c r="AG18" s="104">
        <f t="shared" si="9"/>
        <v>0.08512039611677978</v>
      </c>
    </row>
    <row r="19" spans="1:33" s="12" customFormat="1" ht="12.75" customHeight="1">
      <c r="A19" s="24" t="s">
        <v>621</v>
      </c>
      <c r="B19" s="72" t="s">
        <v>243</v>
      </c>
      <c r="C19" s="26" t="s">
        <v>244</v>
      </c>
      <c r="D19" s="39">
        <v>194755760</v>
      </c>
      <c r="E19" s="40">
        <v>226316760</v>
      </c>
      <c r="F19" s="92">
        <f t="shared" si="0"/>
        <v>0.86054501663951</v>
      </c>
      <c r="G19" s="93">
        <v>69280149</v>
      </c>
      <c r="H19" s="94">
        <v>225753134</v>
      </c>
      <c r="I19" s="92">
        <f t="shared" si="1"/>
        <v>0.3068845502716255</v>
      </c>
      <c r="J19" s="94">
        <v>69280149</v>
      </c>
      <c r="K19" s="94">
        <v>178892358</v>
      </c>
      <c r="L19" s="92">
        <f t="shared" si="2"/>
        <v>0.3872728258185294</v>
      </c>
      <c r="M19" s="94">
        <v>69280149</v>
      </c>
      <c r="N19" s="94">
        <v>194755760</v>
      </c>
      <c r="O19" s="92">
        <f t="shared" si="3"/>
        <v>0.3557283697283202</v>
      </c>
      <c r="P19" s="94">
        <v>0</v>
      </c>
      <c r="Q19" s="94">
        <v>26837000</v>
      </c>
      <c r="R19" s="92">
        <f t="shared" si="4"/>
        <v>0</v>
      </c>
      <c r="S19" s="95">
        <v>0</v>
      </c>
      <c r="T19" s="96">
        <v>26837000</v>
      </c>
      <c r="U19" s="92">
        <f t="shared" si="5"/>
        <v>0</v>
      </c>
      <c r="V19" s="95">
        <v>0</v>
      </c>
      <c r="W19" s="96">
        <v>218689000</v>
      </c>
      <c r="X19" s="92">
        <f t="shared" si="6"/>
        <v>0</v>
      </c>
      <c r="Y19" s="95">
        <v>17037000</v>
      </c>
      <c r="Z19" s="95">
        <v>26837000</v>
      </c>
      <c r="AA19" s="92">
        <f t="shared" si="7"/>
        <v>0.6348325073592428</v>
      </c>
      <c r="AB19" s="95">
        <v>50000000</v>
      </c>
      <c r="AC19" s="95">
        <v>51356357</v>
      </c>
      <c r="AD19" s="92">
        <f t="shared" si="8"/>
        <v>0.9735893065779568</v>
      </c>
      <c r="AE19" s="94">
        <v>25000000</v>
      </c>
      <c r="AF19" s="95">
        <v>225753134</v>
      </c>
      <c r="AG19" s="104">
        <f t="shared" si="9"/>
        <v>0.11074043384044449</v>
      </c>
    </row>
    <row r="20" spans="1:33" s="12" customFormat="1" ht="12.75" customHeight="1">
      <c r="A20" s="24" t="s">
        <v>621</v>
      </c>
      <c r="B20" s="72" t="s">
        <v>245</v>
      </c>
      <c r="C20" s="26" t="s">
        <v>246</v>
      </c>
      <c r="D20" s="39">
        <v>54592828</v>
      </c>
      <c r="E20" s="40">
        <v>78161597</v>
      </c>
      <c r="F20" s="92">
        <f t="shared" si="0"/>
        <v>0.698461010206841</v>
      </c>
      <c r="G20" s="93">
        <v>22036426</v>
      </c>
      <c r="H20" s="94">
        <v>77792000</v>
      </c>
      <c r="I20" s="92">
        <f t="shared" si="1"/>
        <v>0.283273678527355</v>
      </c>
      <c r="J20" s="94">
        <v>22036426</v>
      </c>
      <c r="K20" s="94">
        <v>55250749</v>
      </c>
      <c r="L20" s="92">
        <f t="shared" si="2"/>
        <v>0.3988439324143823</v>
      </c>
      <c r="M20" s="94">
        <v>22036426</v>
      </c>
      <c r="N20" s="94">
        <v>54592828</v>
      </c>
      <c r="O20" s="92">
        <f t="shared" si="3"/>
        <v>0.40365056743350974</v>
      </c>
      <c r="P20" s="94">
        <v>3540000</v>
      </c>
      <c r="Q20" s="94">
        <v>9579000</v>
      </c>
      <c r="R20" s="92">
        <f t="shared" si="4"/>
        <v>0.36955840901973064</v>
      </c>
      <c r="S20" s="95">
        <v>0</v>
      </c>
      <c r="T20" s="96">
        <v>9579000</v>
      </c>
      <c r="U20" s="92">
        <f t="shared" si="5"/>
        <v>0</v>
      </c>
      <c r="V20" s="95">
        <v>0</v>
      </c>
      <c r="W20" s="96">
        <v>14624</v>
      </c>
      <c r="X20" s="92">
        <f t="shared" si="6"/>
        <v>0</v>
      </c>
      <c r="Y20" s="95">
        <v>6039000</v>
      </c>
      <c r="Z20" s="95">
        <v>9579000</v>
      </c>
      <c r="AA20" s="92">
        <f t="shared" si="7"/>
        <v>0.6304415909802693</v>
      </c>
      <c r="AB20" s="95">
        <v>19704</v>
      </c>
      <c r="AC20" s="95">
        <v>33942161</v>
      </c>
      <c r="AD20" s="92">
        <f t="shared" si="8"/>
        <v>0.0005805169564778153</v>
      </c>
      <c r="AE20" s="94">
        <v>51506</v>
      </c>
      <c r="AF20" s="95">
        <v>77792000</v>
      </c>
      <c r="AG20" s="104">
        <f t="shared" si="9"/>
        <v>0.0006620989304812835</v>
      </c>
    </row>
    <row r="21" spans="1:33" s="12" customFormat="1" ht="12.75" customHeight="1">
      <c r="A21" s="24" t="s">
        <v>621</v>
      </c>
      <c r="B21" s="72" t="s">
        <v>247</v>
      </c>
      <c r="C21" s="26" t="s">
        <v>248</v>
      </c>
      <c r="D21" s="39">
        <v>4776582</v>
      </c>
      <c r="E21" s="40">
        <v>32163583</v>
      </c>
      <c r="F21" s="92">
        <f t="shared" si="0"/>
        <v>0.14850901406102673</v>
      </c>
      <c r="G21" s="93">
        <v>10437956</v>
      </c>
      <c r="H21" s="94">
        <v>25156383</v>
      </c>
      <c r="I21" s="92">
        <f t="shared" si="1"/>
        <v>0.41492276532759104</v>
      </c>
      <c r="J21" s="94">
        <v>10437956</v>
      </c>
      <c r="K21" s="94">
        <v>25156383</v>
      </c>
      <c r="L21" s="92">
        <f t="shared" si="2"/>
        <v>0.41492276532759104</v>
      </c>
      <c r="M21" s="94">
        <v>10437956</v>
      </c>
      <c r="N21" s="94">
        <v>4776582</v>
      </c>
      <c r="O21" s="92">
        <f t="shared" si="3"/>
        <v>2.185235383795358</v>
      </c>
      <c r="P21" s="94">
        <v>0</v>
      </c>
      <c r="Q21" s="94">
        <v>7007200</v>
      </c>
      <c r="R21" s="92">
        <f t="shared" si="4"/>
        <v>0</v>
      </c>
      <c r="S21" s="95">
        <v>0</v>
      </c>
      <c r="T21" s="96">
        <v>7007200</v>
      </c>
      <c r="U21" s="92">
        <f t="shared" si="5"/>
        <v>0</v>
      </c>
      <c r="V21" s="95">
        <v>0</v>
      </c>
      <c r="W21" s="96">
        <v>0</v>
      </c>
      <c r="X21" s="92">
        <f t="shared" si="6"/>
        <v>0</v>
      </c>
      <c r="Y21" s="95">
        <v>4007200</v>
      </c>
      <c r="Z21" s="95">
        <v>7007200</v>
      </c>
      <c r="AA21" s="92">
        <f t="shared" si="7"/>
        <v>0.5718689348099099</v>
      </c>
      <c r="AB21" s="95">
        <v>0</v>
      </c>
      <c r="AC21" s="95">
        <v>131449</v>
      </c>
      <c r="AD21" s="92">
        <f t="shared" si="8"/>
        <v>0</v>
      </c>
      <c r="AE21" s="94">
        <v>0</v>
      </c>
      <c r="AF21" s="95">
        <v>25156383</v>
      </c>
      <c r="AG21" s="104">
        <f t="shared" si="9"/>
        <v>0</v>
      </c>
    </row>
    <row r="22" spans="1:33" s="12" customFormat="1" ht="12.75" customHeight="1">
      <c r="A22" s="24" t="s">
        <v>621</v>
      </c>
      <c r="B22" s="72" t="s">
        <v>71</v>
      </c>
      <c r="C22" s="26" t="s">
        <v>72</v>
      </c>
      <c r="D22" s="39">
        <v>2089075311</v>
      </c>
      <c r="E22" s="40">
        <v>2388409200</v>
      </c>
      <c r="F22" s="92">
        <f t="shared" si="0"/>
        <v>0.8746722760069757</v>
      </c>
      <c r="G22" s="93">
        <v>598013822</v>
      </c>
      <c r="H22" s="94">
        <v>2388296301</v>
      </c>
      <c r="I22" s="92">
        <f t="shared" si="1"/>
        <v>0.2503934799671241</v>
      </c>
      <c r="J22" s="94">
        <v>598013822</v>
      </c>
      <c r="K22" s="94">
        <v>1497042257</v>
      </c>
      <c r="L22" s="92">
        <f t="shared" si="2"/>
        <v>0.3994635550224151</v>
      </c>
      <c r="M22" s="94">
        <v>598013822</v>
      </c>
      <c r="N22" s="94">
        <v>2089075311</v>
      </c>
      <c r="O22" s="92">
        <f t="shared" si="3"/>
        <v>0.2862576657007843</v>
      </c>
      <c r="P22" s="94">
        <v>159424000</v>
      </c>
      <c r="Q22" s="94">
        <v>295937266</v>
      </c>
      <c r="R22" s="92">
        <f t="shared" si="4"/>
        <v>0.5387087680941136</v>
      </c>
      <c r="S22" s="95">
        <v>159424000</v>
      </c>
      <c r="T22" s="96">
        <v>295937266</v>
      </c>
      <c r="U22" s="92">
        <f t="shared" si="5"/>
        <v>0.5387087680941136</v>
      </c>
      <c r="V22" s="95">
        <v>159424000</v>
      </c>
      <c r="W22" s="96">
        <v>7039610152</v>
      </c>
      <c r="X22" s="92">
        <f t="shared" si="6"/>
        <v>0.022646708632679976</v>
      </c>
      <c r="Y22" s="95">
        <v>198407003</v>
      </c>
      <c r="Z22" s="95">
        <v>295937266</v>
      </c>
      <c r="AA22" s="92">
        <f t="shared" si="7"/>
        <v>0.6704360207206889</v>
      </c>
      <c r="AB22" s="95">
        <v>74994317</v>
      </c>
      <c r="AC22" s="95">
        <v>1352680237</v>
      </c>
      <c r="AD22" s="92">
        <f t="shared" si="8"/>
        <v>0.055441274995133974</v>
      </c>
      <c r="AE22" s="94">
        <v>265844968</v>
      </c>
      <c r="AF22" s="95">
        <v>2388296301</v>
      </c>
      <c r="AG22" s="104">
        <f t="shared" si="9"/>
        <v>0.11131155204180003</v>
      </c>
    </row>
    <row r="23" spans="1:33" s="12" customFormat="1" ht="12.75" customHeight="1">
      <c r="A23" s="24" t="s">
        <v>621</v>
      </c>
      <c r="B23" s="72" t="s">
        <v>249</v>
      </c>
      <c r="C23" s="26" t="s">
        <v>250</v>
      </c>
      <c r="D23" s="39">
        <v>17045990</v>
      </c>
      <c r="E23" s="40">
        <v>40152990</v>
      </c>
      <c r="F23" s="92">
        <f t="shared" si="0"/>
        <v>0.4245260440131607</v>
      </c>
      <c r="G23" s="93">
        <v>14520265</v>
      </c>
      <c r="H23" s="94">
        <v>37851368</v>
      </c>
      <c r="I23" s="92">
        <f t="shared" si="1"/>
        <v>0.3836126873934913</v>
      </c>
      <c r="J23" s="94">
        <v>14520265</v>
      </c>
      <c r="K23" s="94">
        <v>37851368</v>
      </c>
      <c r="L23" s="92">
        <f t="shared" si="2"/>
        <v>0.3836126873934913</v>
      </c>
      <c r="M23" s="94">
        <v>14520265</v>
      </c>
      <c r="N23" s="94">
        <v>17045990</v>
      </c>
      <c r="O23" s="92">
        <f t="shared" si="3"/>
        <v>0.8518287878850099</v>
      </c>
      <c r="P23" s="94">
        <v>370</v>
      </c>
      <c r="Q23" s="94">
        <v>11048</v>
      </c>
      <c r="R23" s="92">
        <f t="shared" si="4"/>
        <v>0.0334902244750181</v>
      </c>
      <c r="S23" s="95">
        <v>0</v>
      </c>
      <c r="T23" s="96">
        <v>11048</v>
      </c>
      <c r="U23" s="92">
        <f t="shared" si="5"/>
        <v>0</v>
      </c>
      <c r="V23" s="95">
        <v>0</v>
      </c>
      <c r="W23" s="96">
        <v>52614667</v>
      </c>
      <c r="X23" s="92">
        <f t="shared" si="6"/>
        <v>0</v>
      </c>
      <c r="Y23" s="95">
        <v>1528</v>
      </c>
      <c r="Z23" s="95">
        <v>11048</v>
      </c>
      <c r="AA23" s="92">
        <f t="shared" si="7"/>
        <v>0.13830557566980448</v>
      </c>
      <c r="AB23" s="95">
        <v>774400</v>
      </c>
      <c r="AC23" s="95">
        <v>0</v>
      </c>
      <c r="AD23" s="92">
        <f t="shared" si="8"/>
        <v>0</v>
      </c>
      <c r="AE23" s="94">
        <v>0</v>
      </c>
      <c r="AF23" s="95">
        <v>37851368</v>
      </c>
      <c r="AG23" s="104">
        <f t="shared" si="9"/>
        <v>0</v>
      </c>
    </row>
    <row r="24" spans="1:33" s="12" customFormat="1" ht="12.75" customHeight="1">
      <c r="A24" s="24" t="s">
        <v>621</v>
      </c>
      <c r="B24" s="72" t="s">
        <v>251</v>
      </c>
      <c r="C24" s="26" t="s">
        <v>252</v>
      </c>
      <c r="D24" s="39">
        <v>35372905</v>
      </c>
      <c r="E24" s="40">
        <v>59398905</v>
      </c>
      <c r="F24" s="92">
        <f t="shared" si="0"/>
        <v>0.5955144290959572</v>
      </c>
      <c r="G24" s="93">
        <v>18421405</v>
      </c>
      <c r="H24" s="94">
        <v>37874903</v>
      </c>
      <c r="I24" s="92">
        <f t="shared" si="1"/>
        <v>0.48637497500653665</v>
      </c>
      <c r="J24" s="94">
        <v>18421405</v>
      </c>
      <c r="K24" s="94">
        <v>37874903</v>
      </c>
      <c r="L24" s="92">
        <f t="shared" si="2"/>
        <v>0.48637497500653665</v>
      </c>
      <c r="M24" s="94">
        <v>18421405</v>
      </c>
      <c r="N24" s="94">
        <v>35372905</v>
      </c>
      <c r="O24" s="92">
        <f t="shared" si="3"/>
        <v>0.5207772728872565</v>
      </c>
      <c r="P24" s="94">
        <v>3171600</v>
      </c>
      <c r="Q24" s="94">
        <v>24735600</v>
      </c>
      <c r="R24" s="92">
        <f t="shared" si="4"/>
        <v>0.12822005530490468</v>
      </c>
      <c r="S24" s="95">
        <v>0</v>
      </c>
      <c r="T24" s="96">
        <v>24735600</v>
      </c>
      <c r="U24" s="92">
        <f t="shared" si="5"/>
        <v>0</v>
      </c>
      <c r="V24" s="95">
        <v>0</v>
      </c>
      <c r="W24" s="96">
        <v>33354200</v>
      </c>
      <c r="X24" s="92">
        <f t="shared" si="6"/>
        <v>0</v>
      </c>
      <c r="Y24" s="95">
        <v>12524000</v>
      </c>
      <c r="Z24" s="95">
        <v>24735600</v>
      </c>
      <c r="AA24" s="92">
        <f t="shared" si="7"/>
        <v>0.506314785167936</v>
      </c>
      <c r="AB24" s="95">
        <v>2750000</v>
      </c>
      <c r="AC24" s="95">
        <v>1050390</v>
      </c>
      <c r="AD24" s="92">
        <f t="shared" si="8"/>
        <v>2.618075191119489</v>
      </c>
      <c r="AE24" s="94">
        <v>1100000</v>
      </c>
      <c r="AF24" s="95">
        <v>37874903</v>
      </c>
      <c r="AG24" s="104">
        <f t="shared" si="9"/>
        <v>0.029042978671126894</v>
      </c>
    </row>
    <row r="25" spans="1:33" s="12" customFormat="1" ht="12.75" customHeight="1">
      <c r="A25" s="24" t="s">
        <v>622</v>
      </c>
      <c r="B25" s="72" t="s">
        <v>552</v>
      </c>
      <c r="C25" s="26" t="s">
        <v>553</v>
      </c>
      <c r="D25" s="39">
        <v>76027329</v>
      </c>
      <c r="E25" s="40">
        <v>426013787</v>
      </c>
      <c r="F25" s="92">
        <f t="shared" si="0"/>
        <v>0.1784621327290518</v>
      </c>
      <c r="G25" s="93">
        <v>107053136</v>
      </c>
      <c r="H25" s="94">
        <v>345893697</v>
      </c>
      <c r="I25" s="92">
        <f t="shared" si="1"/>
        <v>0.3094972152672675</v>
      </c>
      <c r="J25" s="94">
        <v>107053136</v>
      </c>
      <c r="K25" s="94">
        <v>313508095</v>
      </c>
      <c r="L25" s="92">
        <f t="shared" si="2"/>
        <v>0.34146849063020207</v>
      </c>
      <c r="M25" s="94">
        <v>107053136</v>
      </c>
      <c r="N25" s="94">
        <v>76027329</v>
      </c>
      <c r="O25" s="92">
        <f t="shared" si="3"/>
        <v>1.4080875575676215</v>
      </c>
      <c r="P25" s="94">
        <v>0</v>
      </c>
      <c r="Q25" s="94">
        <v>96054989</v>
      </c>
      <c r="R25" s="92">
        <f t="shared" si="4"/>
        <v>0</v>
      </c>
      <c r="S25" s="95">
        <v>0</v>
      </c>
      <c r="T25" s="96">
        <v>96054989</v>
      </c>
      <c r="U25" s="92">
        <f t="shared" si="5"/>
        <v>0</v>
      </c>
      <c r="V25" s="95">
        <v>0</v>
      </c>
      <c r="W25" s="96">
        <v>96054989</v>
      </c>
      <c r="X25" s="92">
        <f t="shared" si="6"/>
        <v>0</v>
      </c>
      <c r="Y25" s="95">
        <v>58489989</v>
      </c>
      <c r="Z25" s="95">
        <v>96054989</v>
      </c>
      <c r="AA25" s="92">
        <f t="shared" si="7"/>
        <v>0.6089219270016262</v>
      </c>
      <c r="AB25" s="95">
        <v>0</v>
      </c>
      <c r="AC25" s="95">
        <v>60701769</v>
      </c>
      <c r="AD25" s="92">
        <f t="shared" si="8"/>
        <v>0</v>
      </c>
      <c r="AE25" s="94">
        <v>0</v>
      </c>
      <c r="AF25" s="95">
        <v>345893697</v>
      </c>
      <c r="AG25" s="104">
        <f t="shared" si="9"/>
        <v>0</v>
      </c>
    </row>
    <row r="26" spans="1:33" s="65" customFormat="1" ht="12.75" customHeight="1">
      <c r="A26" s="73"/>
      <c r="B26" s="74" t="s">
        <v>644</v>
      </c>
      <c r="C26" s="20"/>
      <c r="D26" s="41">
        <f>SUM(N18:N25)</f>
        <v>2506812148</v>
      </c>
      <c r="E26" s="42">
        <f>SUM(E18:E25)</f>
        <v>3329916265</v>
      </c>
      <c r="F26" s="97">
        <f t="shared" si="0"/>
        <v>0.7528153708693933</v>
      </c>
      <c r="G26" s="98">
        <f>SUM(G18:G25)</f>
        <v>866149958</v>
      </c>
      <c r="H26" s="99">
        <f>SUM(H18:H25)</f>
        <v>3217917229</v>
      </c>
      <c r="I26" s="97">
        <f t="shared" si="1"/>
        <v>0.2691647722303798</v>
      </c>
      <c r="J26" s="99">
        <f>SUM(J18:J25)</f>
        <v>866149958</v>
      </c>
      <c r="K26" s="99">
        <f>SUM(K18:K25)</f>
        <v>2224875556</v>
      </c>
      <c r="L26" s="97">
        <f t="shared" si="2"/>
        <v>0.389302653653677</v>
      </c>
      <c r="M26" s="99">
        <f>SUM(M18:M25)</f>
        <v>866149958</v>
      </c>
      <c r="N26" s="99">
        <f>SUM(N18:N25)</f>
        <v>2506812148</v>
      </c>
      <c r="O26" s="97">
        <f t="shared" si="3"/>
        <v>0.34551849395298206</v>
      </c>
      <c r="P26" s="99">
        <f>SUM(P18:P25)</f>
        <v>169865970</v>
      </c>
      <c r="Q26" s="99">
        <f>SUM(Q18:Q25)</f>
        <v>484392103</v>
      </c>
      <c r="R26" s="97">
        <f t="shared" si="4"/>
        <v>0.35067865257910696</v>
      </c>
      <c r="S26" s="102">
        <f>SUM(S18:S25)</f>
        <v>159424000</v>
      </c>
      <c r="T26" s="103">
        <f>SUM(T18:T25)</f>
        <v>484392103</v>
      </c>
      <c r="U26" s="97">
        <f t="shared" si="5"/>
        <v>0.3291217982552453</v>
      </c>
      <c r="V26" s="102">
        <f>SUM(V18:V25)</f>
        <v>159424000</v>
      </c>
      <c r="W26" s="103">
        <f>SUM(W18:W25)</f>
        <v>7539140180</v>
      </c>
      <c r="X26" s="97">
        <f t="shared" si="6"/>
        <v>0.021146177971716664</v>
      </c>
      <c r="Y26" s="102">
        <f>SUM(Y18:Y25)</f>
        <v>309705720</v>
      </c>
      <c r="Z26" s="102">
        <f>SUM(Z18:Z25)</f>
        <v>484392103</v>
      </c>
      <c r="AA26" s="97">
        <f t="shared" si="7"/>
        <v>0.6393698784143886</v>
      </c>
      <c r="AB26" s="102">
        <f>SUM(AB18:AB25)</f>
        <v>145720601</v>
      </c>
      <c r="AC26" s="102">
        <f>SUM(AC18:AC25)</f>
        <v>1501307363</v>
      </c>
      <c r="AD26" s="97">
        <f t="shared" si="8"/>
        <v>0.0970624700786204</v>
      </c>
      <c r="AE26" s="99">
        <f>SUM(AE18:AE25)</f>
        <v>298746474</v>
      </c>
      <c r="AF26" s="102">
        <f>SUM(AF18:AF25)</f>
        <v>3217917229</v>
      </c>
      <c r="AG26" s="106">
        <f t="shared" si="9"/>
        <v>0.09283845815165309</v>
      </c>
    </row>
    <row r="27" spans="1:33" s="12" customFormat="1" ht="12.75" customHeight="1">
      <c r="A27" s="24" t="s">
        <v>621</v>
      </c>
      <c r="B27" s="72" t="s">
        <v>253</v>
      </c>
      <c r="C27" s="26" t="s">
        <v>254</v>
      </c>
      <c r="D27" s="39">
        <v>373051164</v>
      </c>
      <c r="E27" s="40">
        <v>476811659</v>
      </c>
      <c r="F27" s="92">
        <f t="shared" si="0"/>
        <v>0.7823868333722939</v>
      </c>
      <c r="G27" s="93">
        <v>133968042</v>
      </c>
      <c r="H27" s="94">
        <v>473783129</v>
      </c>
      <c r="I27" s="92">
        <f t="shared" si="1"/>
        <v>0.2827623733305202</v>
      </c>
      <c r="J27" s="94">
        <v>133968042</v>
      </c>
      <c r="K27" s="94">
        <v>327660497</v>
      </c>
      <c r="L27" s="92">
        <f t="shared" si="2"/>
        <v>0.4088623536452733</v>
      </c>
      <c r="M27" s="94">
        <v>133968042</v>
      </c>
      <c r="N27" s="94">
        <v>373051164</v>
      </c>
      <c r="O27" s="92">
        <f t="shared" si="3"/>
        <v>0.3591143921480969</v>
      </c>
      <c r="P27" s="94">
        <v>16840917</v>
      </c>
      <c r="Q27" s="94">
        <v>68358917</v>
      </c>
      <c r="R27" s="92">
        <f t="shared" si="4"/>
        <v>0.24636020784237994</v>
      </c>
      <c r="S27" s="95">
        <v>0</v>
      </c>
      <c r="T27" s="96">
        <v>68358917</v>
      </c>
      <c r="U27" s="92">
        <f t="shared" si="5"/>
        <v>0</v>
      </c>
      <c r="V27" s="95">
        <v>0</v>
      </c>
      <c r="W27" s="96">
        <v>0</v>
      </c>
      <c r="X27" s="92">
        <f t="shared" si="6"/>
        <v>0</v>
      </c>
      <c r="Y27" s="95">
        <v>43193000</v>
      </c>
      <c r="Z27" s="95">
        <v>68358917</v>
      </c>
      <c r="AA27" s="92">
        <f t="shared" si="7"/>
        <v>0.6318561190780714</v>
      </c>
      <c r="AB27" s="95">
        <v>0</v>
      </c>
      <c r="AC27" s="95">
        <v>189709234</v>
      </c>
      <c r="AD27" s="92">
        <f t="shared" si="8"/>
        <v>0</v>
      </c>
      <c r="AE27" s="94">
        <v>0</v>
      </c>
      <c r="AF27" s="95">
        <v>473783129</v>
      </c>
      <c r="AG27" s="104">
        <f t="shared" si="9"/>
        <v>0</v>
      </c>
    </row>
    <row r="28" spans="1:33" s="12" customFormat="1" ht="12.75" customHeight="1">
      <c r="A28" s="24" t="s">
        <v>621</v>
      </c>
      <c r="B28" s="72" t="s">
        <v>255</v>
      </c>
      <c r="C28" s="26" t="s">
        <v>256</v>
      </c>
      <c r="D28" s="39">
        <v>17208097</v>
      </c>
      <c r="E28" s="40">
        <v>61348097</v>
      </c>
      <c r="F28" s="92">
        <f t="shared" si="0"/>
        <v>0.2804992793827003</v>
      </c>
      <c r="G28" s="93">
        <v>10013264</v>
      </c>
      <c r="H28" s="94">
        <v>60262762</v>
      </c>
      <c r="I28" s="92">
        <f t="shared" si="1"/>
        <v>0.16616005751611584</v>
      </c>
      <c r="J28" s="94">
        <v>10013264</v>
      </c>
      <c r="K28" s="94">
        <v>60262762</v>
      </c>
      <c r="L28" s="92">
        <f t="shared" si="2"/>
        <v>0.16616005751611584</v>
      </c>
      <c r="M28" s="94">
        <v>10013264</v>
      </c>
      <c r="N28" s="94">
        <v>17208097</v>
      </c>
      <c r="O28" s="92">
        <f t="shared" si="3"/>
        <v>0.5818925823116874</v>
      </c>
      <c r="P28" s="94">
        <v>0</v>
      </c>
      <c r="Q28" s="94">
        <v>0</v>
      </c>
      <c r="R28" s="92">
        <f t="shared" si="4"/>
        <v>0</v>
      </c>
      <c r="S28" s="95">
        <v>0</v>
      </c>
      <c r="T28" s="96">
        <v>0</v>
      </c>
      <c r="U28" s="92">
        <f t="shared" si="5"/>
        <v>0</v>
      </c>
      <c r="V28" s="95">
        <v>0</v>
      </c>
      <c r="W28" s="96">
        <v>0</v>
      </c>
      <c r="X28" s="92">
        <f t="shared" si="6"/>
        <v>0</v>
      </c>
      <c r="Y28" s="95">
        <v>13944000</v>
      </c>
      <c r="Z28" s="95">
        <v>13944000</v>
      </c>
      <c r="AA28" s="92">
        <f t="shared" si="7"/>
        <v>1</v>
      </c>
      <c r="AB28" s="95">
        <v>0</v>
      </c>
      <c r="AC28" s="95">
        <v>14097</v>
      </c>
      <c r="AD28" s="92">
        <f t="shared" si="8"/>
        <v>0</v>
      </c>
      <c r="AE28" s="94">
        <v>0</v>
      </c>
      <c r="AF28" s="95">
        <v>60262762</v>
      </c>
      <c r="AG28" s="104">
        <f t="shared" si="9"/>
        <v>0</v>
      </c>
    </row>
    <row r="29" spans="1:33" s="12" customFormat="1" ht="12.75" customHeight="1">
      <c r="A29" s="24" t="s">
        <v>621</v>
      </c>
      <c r="B29" s="72" t="s">
        <v>257</v>
      </c>
      <c r="C29" s="26" t="s">
        <v>258</v>
      </c>
      <c r="D29" s="39">
        <v>204354000</v>
      </c>
      <c r="E29" s="40">
        <v>240289000</v>
      </c>
      <c r="F29" s="92">
        <f t="shared" si="0"/>
        <v>0.8504509153560921</v>
      </c>
      <c r="G29" s="93">
        <v>47259000</v>
      </c>
      <c r="H29" s="94">
        <v>200867000</v>
      </c>
      <c r="I29" s="92">
        <f t="shared" si="1"/>
        <v>0.23527508251728757</v>
      </c>
      <c r="J29" s="94">
        <v>47259000</v>
      </c>
      <c r="K29" s="94">
        <v>102625000</v>
      </c>
      <c r="L29" s="92">
        <f t="shared" si="2"/>
        <v>0.4605018270401949</v>
      </c>
      <c r="M29" s="94">
        <v>47259000</v>
      </c>
      <c r="N29" s="94">
        <v>204354000</v>
      </c>
      <c r="O29" s="92">
        <f t="shared" si="3"/>
        <v>0.23126045979036378</v>
      </c>
      <c r="P29" s="94">
        <v>15669481</v>
      </c>
      <c r="Q29" s="94">
        <v>44568481</v>
      </c>
      <c r="R29" s="92">
        <f t="shared" si="4"/>
        <v>0.35158211921110794</v>
      </c>
      <c r="S29" s="95">
        <v>13210000</v>
      </c>
      <c r="T29" s="96">
        <v>44568481</v>
      </c>
      <c r="U29" s="92">
        <f t="shared" si="5"/>
        <v>0.29639780633313484</v>
      </c>
      <c r="V29" s="95">
        <v>13210000</v>
      </c>
      <c r="W29" s="96">
        <v>662980000</v>
      </c>
      <c r="X29" s="92">
        <f t="shared" si="6"/>
        <v>0.019925186280129115</v>
      </c>
      <c r="Y29" s="95">
        <v>20739000</v>
      </c>
      <c r="Z29" s="95">
        <v>34659341</v>
      </c>
      <c r="AA29" s="92">
        <f t="shared" si="7"/>
        <v>0.5983668298828878</v>
      </c>
      <c r="AB29" s="95">
        <v>46958000</v>
      </c>
      <c r="AC29" s="95">
        <v>132004000</v>
      </c>
      <c r="AD29" s="92">
        <f t="shared" si="8"/>
        <v>0.35573164449562134</v>
      </c>
      <c r="AE29" s="94">
        <v>15900000</v>
      </c>
      <c r="AF29" s="95">
        <v>200867000</v>
      </c>
      <c r="AG29" s="104">
        <f t="shared" si="9"/>
        <v>0.07915685503343008</v>
      </c>
    </row>
    <row r="30" spans="1:33" s="12" customFormat="1" ht="12.75" customHeight="1">
      <c r="A30" s="24" t="s">
        <v>621</v>
      </c>
      <c r="B30" s="72" t="s">
        <v>259</v>
      </c>
      <c r="C30" s="26" t="s">
        <v>260</v>
      </c>
      <c r="D30" s="39">
        <v>33295397</v>
      </c>
      <c r="E30" s="40">
        <v>79037397</v>
      </c>
      <c r="F30" s="92">
        <f t="shared" si="0"/>
        <v>0.42126130494909897</v>
      </c>
      <c r="G30" s="93">
        <v>21410863</v>
      </c>
      <c r="H30" s="94">
        <v>52911873</v>
      </c>
      <c r="I30" s="92">
        <f t="shared" si="1"/>
        <v>0.40465139081355145</v>
      </c>
      <c r="J30" s="94">
        <v>21410863</v>
      </c>
      <c r="K30" s="94">
        <v>52911873</v>
      </c>
      <c r="L30" s="92">
        <f t="shared" si="2"/>
        <v>0.40465139081355145</v>
      </c>
      <c r="M30" s="94">
        <v>21410863</v>
      </c>
      <c r="N30" s="94">
        <v>33295397</v>
      </c>
      <c r="O30" s="92">
        <f t="shared" si="3"/>
        <v>0.6430577475919569</v>
      </c>
      <c r="P30" s="94">
        <v>0</v>
      </c>
      <c r="Q30" s="94">
        <v>0</v>
      </c>
      <c r="R30" s="92">
        <f t="shared" si="4"/>
        <v>0</v>
      </c>
      <c r="S30" s="95">
        <v>0</v>
      </c>
      <c r="T30" s="96">
        <v>0</v>
      </c>
      <c r="U30" s="92">
        <f t="shared" si="5"/>
        <v>0</v>
      </c>
      <c r="V30" s="95">
        <v>0</v>
      </c>
      <c r="W30" s="96">
        <v>0</v>
      </c>
      <c r="X30" s="92">
        <f t="shared" si="6"/>
        <v>0</v>
      </c>
      <c r="Y30" s="95">
        <v>0</v>
      </c>
      <c r="Z30" s="95">
        <v>0</v>
      </c>
      <c r="AA30" s="92">
        <f t="shared" si="7"/>
        <v>0</v>
      </c>
      <c r="AB30" s="95">
        <v>0</v>
      </c>
      <c r="AC30" s="95">
        <v>331589</v>
      </c>
      <c r="AD30" s="92">
        <f t="shared" si="8"/>
        <v>0</v>
      </c>
      <c r="AE30" s="94">
        <v>0</v>
      </c>
      <c r="AF30" s="95">
        <v>52911873</v>
      </c>
      <c r="AG30" s="104">
        <f t="shared" si="9"/>
        <v>0</v>
      </c>
    </row>
    <row r="31" spans="1:33" s="12" customFormat="1" ht="12.75" customHeight="1">
      <c r="A31" s="24" t="s">
        <v>621</v>
      </c>
      <c r="B31" s="72" t="s">
        <v>261</v>
      </c>
      <c r="C31" s="26" t="s">
        <v>262</v>
      </c>
      <c r="D31" s="39">
        <v>21353136</v>
      </c>
      <c r="E31" s="40">
        <v>69308658</v>
      </c>
      <c r="F31" s="92">
        <f t="shared" si="0"/>
        <v>0.30808756966553874</v>
      </c>
      <c r="G31" s="93">
        <v>16504669</v>
      </c>
      <c r="H31" s="94">
        <v>69308658</v>
      </c>
      <c r="I31" s="92">
        <f t="shared" si="1"/>
        <v>0.23813286068819858</v>
      </c>
      <c r="J31" s="94">
        <v>16504669</v>
      </c>
      <c r="K31" s="94">
        <v>69308658</v>
      </c>
      <c r="L31" s="92">
        <f t="shared" si="2"/>
        <v>0.23813286068819858</v>
      </c>
      <c r="M31" s="94">
        <v>16504669</v>
      </c>
      <c r="N31" s="94">
        <v>21353136</v>
      </c>
      <c r="O31" s="92">
        <f t="shared" si="3"/>
        <v>0.7729388788606976</v>
      </c>
      <c r="P31" s="94">
        <v>42946482</v>
      </c>
      <c r="Q31" s="94">
        <v>153578684</v>
      </c>
      <c r="R31" s="92">
        <f t="shared" si="4"/>
        <v>0.279638299283773</v>
      </c>
      <c r="S31" s="95">
        <v>496000</v>
      </c>
      <c r="T31" s="96">
        <v>153578684</v>
      </c>
      <c r="U31" s="92">
        <f t="shared" si="5"/>
        <v>0.003229614859833022</v>
      </c>
      <c r="V31" s="95">
        <v>496000</v>
      </c>
      <c r="W31" s="96">
        <v>25241000</v>
      </c>
      <c r="X31" s="92">
        <f t="shared" si="6"/>
        <v>0.01965056851947229</v>
      </c>
      <c r="Y31" s="95">
        <v>89654022</v>
      </c>
      <c r="Z31" s="95">
        <v>153578712</v>
      </c>
      <c r="AA31" s="92">
        <f t="shared" si="7"/>
        <v>0.5837659453739916</v>
      </c>
      <c r="AB31" s="95">
        <v>0</v>
      </c>
      <c r="AC31" s="95">
        <v>0</v>
      </c>
      <c r="AD31" s="92">
        <f t="shared" si="8"/>
        <v>0</v>
      </c>
      <c r="AE31" s="94">
        <v>0</v>
      </c>
      <c r="AF31" s="95">
        <v>69308658</v>
      </c>
      <c r="AG31" s="104">
        <f t="shared" si="9"/>
        <v>0</v>
      </c>
    </row>
    <row r="32" spans="1:33" s="12" customFormat="1" ht="12.75" customHeight="1">
      <c r="A32" s="24" t="s">
        <v>622</v>
      </c>
      <c r="B32" s="72" t="s">
        <v>554</v>
      </c>
      <c r="C32" s="26" t="s">
        <v>555</v>
      </c>
      <c r="D32" s="39">
        <v>255103588</v>
      </c>
      <c r="E32" s="40">
        <v>471810322</v>
      </c>
      <c r="F32" s="92">
        <f t="shared" si="0"/>
        <v>0.5406909855609305</v>
      </c>
      <c r="G32" s="93">
        <v>97822054</v>
      </c>
      <c r="H32" s="94">
        <v>471810322</v>
      </c>
      <c r="I32" s="92">
        <f t="shared" si="1"/>
        <v>0.20733343345548935</v>
      </c>
      <c r="J32" s="94">
        <v>97822054</v>
      </c>
      <c r="K32" s="94">
        <v>458510322</v>
      </c>
      <c r="L32" s="92">
        <f t="shared" si="2"/>
        <v>0.21334755033061176</v>
      </c>
      <c r="M32" s="94">
        <v>97822054</v>
      </c>
      <c r="N32" s="94">
        <v>255103588</v>
      </c>
      <c r="O32" s="92">
        <f t="shared" si="3"/>
        <v>0.38346012600967416</v>
      </c>
      <c r="P32" s="94">
        <v>1948000</v>
      </c>
      <c r="Q32" s="94">
        <v>148976266</v>
      </c>
      <c r="R32" s="92">
        <f t="shared" si="4"/>
        <v>0.013075908346367064</v>
      </c>
      <c r="S32" s="95">
        <v>0</v>
      </c>
      <c r="T32" s="96">
        <v>148976266</v>
      </c>
      <c r="U32" s="92">
        <f t="shared" si="5"/>
        <v>0</v>
      </c>
      <c r="V32" s="95">
        <v>0</v>
      </c>
      <c r="W32" s="96">
        <v>965429</v>
      </c>
      <c r="X32" s="92">
        <f t="shared" si="6"/>
        <v>0</v>
      </c>
      <c r="Y32" s="95">
        <v>148950266</v>
      </c>
      <c r="Z32" s="95">
        <v>148976266</v>
      </c>
      <c r="AA32" s="92">
        <f t="shared" si="7"/>
        <v>0.999825475555952</v>
      </c>
      <c r="AB32" s="95">
        <v>121828</v>
      </c>
      <c r="AC32" s="95">
        <v>61857001</v>
      </c>
      <c r="AD32" s="92">
        <f t="shared" si="8"/>
        <v>0.0019695102903550077</v>
      </c>
      <c r="AE32" s="94">
        <v>392011</v>
      </c>
      <c r="AF32" s="95">
        <v>471810322</v>
      </c>
      <c r="AG32" s="104">
        <f t="shared" si="9"/>
        <v>0.0008308656714805828</v>
      </c>
    </row>
    <row r="33" spans="1:33" s="65" customFormat="1" ht="12.75" customHeight="1">
      <c r="A33" s="73"/>
      <c r="B33" s="74" t="s">
        <v>645</v>
      </c>
      <c r="C33" s="20"/>
      <c r="D33" s="41">
        <f>SUM(N27:N32)</f>
        <v>904365382</v>
      </c>
      <c r="E33" s="42">
        <f>SUM(E27:E32)</f>
        <v>1398605133</v>
      </c>
      <c r="F33" s="97">
        <f t="shared" si="0"/>
        <v>0.6466195215944485</v>
      </c>
      <c r="G33" s="98">
        <f>SUM(G27:G32)</f>
        <v>326977892</v>
      </c>
      <c r="H33" s="99">
        <f>SUM(H27:H32)</f>
        <v>1328943744</v>
      </c>
      <c r="I33" s="97">
        <f t="shared" si="1"/>
        <v>0.2460434412489322</v>
      </c>
      <c r="J33" s="99">
        <f>SUM(J27:J32)</f>
        <v>326977892</v>
      </c>
      <c r="K33" s="99">
        <f>SUM(K27:K32)</f>
        <v>1071279112</v>
      </c>
      <c r="L33" s="97">
        <f t="shared" si="2"/>
        <v>0.30522194294403454</v>
      </c>
      <c r="M33" s="99">
        <f>SUM(M27:M32)</f>
        <v>326977892</v>
      </c>
      <c r="N33" s="99">
        <f>SUM(N27:N32)</f>
        <v>904365382</v>
      </c>
      <c r="O33" s="97">
        <f t="shared" si="3"/>
        <v>0.361555073323229</v>
      </c>
      <c r="P33" s="99">
        <f>SUM(P27:P32)</f>
        <v>77404880</v>
      </c>
      <c r="Q33" s="99">
        <f>SUM(Q27:Q32)</f>
        <v>415482348</v>
      </c>
      <c r="R33" s="97">
        <f t="shared" si="4"/>
        <v>0.18630124810982343</v>
      </c>
      <c r="S33" s="102">
        <f>SUM(S27:S32)</f>
        <v>13706000</v>
      </c>
      <c r="T33" s="103">
        <f>SUM(T27:T32)</f>
        <v>415482348</v>
      </c>
      <c r="U33" s="97">
        <f t="shared" si="5"/>
        <v>0.0329881643972995</v>
      </c>
      <c r="V33" s="102">
        <f>SUM(V27:V32)</f>
        <v>13706000</v>
      </c>
      <c r="W33" s="103">
        <f>SUM(W27:W32)</f>
        <v>689186429</v>
      </c>
      <c r="X33" s="97">
        <f t="shared" si="6"/>
        <v>0.01988721690281571</v>
      </c>
      <c r="Y33" s="102">
        <f>SUM(Y27:Y32)</f>
        <v>316480288</v>
      </c>
      <c r="Z33" s="102">
        <f>SUM(Z27:Z32)</f>
        <v>419517236</v>
      </c>
      <c r="AA33" s="97">
        <f t="shared" si="7"/>
        <v>0.7543916217068135</v>
      </c>
      <c r="AB33" s="102">
        <f>SUM(AB27:AB32)</f>
        <v>47079828</v>
      </c>
      <c r="AC33" s="102">
        <f>SUM(AC27:AC32)</f>
        <v>383915921</v>
      </c>
      <c r="AD33" s="97">
        <f t="shared" si="8"/>
        <v>0.12263056941574454</v>
      </c>
      <c r="AE33" s="99">
        <f>SUM(AE27:AE32)</f>
        <v>16292011</v>
      </c>
      <c r="AF33" s="102">
        <f>SUM(AF27:AF32)</f>
        <v>1328943744</v>
      </c>
      <c r="AG33" s="106">
        <f t="shared" si="9"/>
        <v>0.012259368444718756</v>
      </c>
    </row>
    <row r="34" spans="1:33" s="12" customFormat="1" ht="12.75" customHeight="1">
      <c r="A34" s="24" t="s">
        <v>621</v>
      </c>
      <c r="B34" s="72" t="s">
        <v>263</v>
      </c>
      <c r="C34" s="26" t="s">
        <v>264</v>
      </c>
      <c r="D34" s="39">
        <v>131689000</v>
      </c>
      <c r="E34" s="40">
        <v>155578000</v>
      </c>
      <c r="F34" s="92">
        <f t="shared" si="0"/>
        <v>0.8464500122125236</v>
      </c>
      <c r="G34" s="93">
        <v>61016000</v>
      </c>
      <c r="H34" s="94">
        <v>155569000</v>
      </c>
      <c r="I34" s="92">
        <f t="shared" si="1"/>
        <v>0.3922118159787618</v>
      </c>
      <c r="J34" s="94">
        <v>61016000</v>
      </c>
      <c r="K34" s="94">
        <v>113574000</v>
      </c>
      <c r="L34" s="92">
        <f t="shared" si="2"/>
        <v>0.5372356349164421</v>
      </c>
      <c r="M34" s="94">
        <v>61016000</v>
      </c>
      <c r="N34" s="94">
        <v>131689000</v>
      </c>
      <c r="O34" s="92">
        <f t="shared" si="3"/>
        <v>0.46333406738603833</v>
      </c>
      <c r="P34" s="94">
        <v>9155126</v>
      </c>
      <c r="Q34" s="94">
        <v>22060000</v>
      </c>
      <c r="R34" s="92">
        <f t="shared" si="4"/>
        <v>0.4150102447869447</v>
      </c>
      <c r="S34" s="95">
        <v>1100779</v>
      </c>
      <c r="T34" s="96">
        <v>22060000</v>
      </c>
      <c r="U34" s="92">
        <f t="shared" si="5"/>
        <v>0.04989932003626473</v>
      </c>
      <c r="V34" s="95">
        <v>1100779</v>
      </c>
      <c r="W34" s="96">
        <v>219168000</v>
      </c>
      <c r="X34" s="92">
        <f t="shared" si="6"/>
        <v>0.00502253522412031</v>
      </c>
      <c r="Y34" s="95">
        <v>17525000</v>
      </c>
      <c r="Z34" s="95">
        <v>22060000</v>
      </c>
      <c r="AA34" s="92">
        <f t="shared" si="7"/>
        <v>0.7944242973708069</v>
      </c>
      <c r="AB34" s="95">
        <v>30364000</v>
      </c>
      <c r="AC34" s="95">
        <v>79103000</v>
      </c>
      <c r="AD34" s="92">
        <f t="shared" si="8"/>
        <v>0.38385396255514964</v>
      </c>
      <c r="AE34" s="94">
        <v>23590000</v>
      </c>
      <c r="AF34" s="95">
        <v>155569000</v>
      </c>
      <c r="AG34" s="104">
        <f t="shared" si="9"/>
        <v>0.151636894239855</v>
      </c>
    </row>
    <row r="35" spans="1:33" s="12" customFormat="1" ht="12.75" customHeight="1">
      <c r="A35" s="24" t="s">
        <v>621</v>
      </c>
      <c r="B35" s="72" t="s">
        <v>265</v>
      </c>
      <c r="C35" s="26" t="s">
        <v>266</v>
      </c>
      <c r="D35" s="39">
        <v>33780399</v>
      </c>
      <c r="E35" s="40">
        <v>101988399</v>
      </c>
      <c r="F35" s="92">
        <f t="shared" si="0"/>
        <v>0.3312180535356771</v>
      </c>
      <c r="G35" s="93">
        <v>21888000</v>
      </c>
      <c r="H35" s="94">
        <v>60898890</v>
      </c>
      <c r="I35" s="92">
        <f t="shared" si="1"/>
        <v>0.3594154179164842</v>
      </c>
      <c r="J35" s="94">
        <v>21888000</v>
      </c>
      <c r="K35" s="94">
        <v>50958114</v>
      </c>
      <c r="L35" s="92">
        <f t="shared" si="2"/>
        <v>0.4295292404267552</v>
      </c>
      <c r="M35" s="94">
        <v>21888000</v>
      </c>
      <c r="N35" s="94">
        <v>33780399</v>
      </c>
      <c r="O35" s="92">
        <f t="shared" si="3"/>
        <v>0.6479497178230488</v>
      </c>
      <c r="P35" s="94">
        <v>0</v>
      </c>
      <c r="Q35" s="94">
        <v>17500000</v>
      </c>
      <c r="R35" s="92">
        <f t="shared" si="4"/>
        <v>0</v>
      </c>
      <c r="S35" s="95">
        <v>0</v>
      </c>
      <c r="T35" s="96">
        <v>17500000</v>
      </c>
      <c r="U35" s="92">
        <f t="shared" si="5"/>
        <v>0</v>
      </c>
      <c r="V35" s="95">
        <v>0</v>
      </c>
      <c r="W35" s="96">
        <v>67417</v>
      </c>
      <c r="X35" s="92">
        <f t="shared" si="6"/>
        <v>0</v>
      </c>
      <c r="Y35" s="95">
        <v>13500000</v>
      </c>
      <c r="Z35" s="95">
        <v>17500000</v>
      </c>
      <c r="AA35" s="92">
        <f t="shared" si="7"/>
        <v>0.7714285714285715</v>
      </c>
      <c r="AB35" s="95">
        <v>5468</v>
      </c>
      <c r="AC35" s="95">
        <v>12248620</v>
      </c>
      <c r="AD35" s="92">
        <f t="shared" si="8"/>
        <v>0.0004464176372521966</v>
      </c>
      <c r="AE35" s="94">
        <v>7080</v>
      </c>
      <c r="AF35" s="95">
        <v>60898890</v>
      </c>
      <c r="AG35" s="104">
        <f t="shared" si="9"/>
        <v>0.00011625827662868732</v>
      </c>
    </row>
    <row r="36" spans="1:33" s="12" customFormat="1" ht="12.75" customHeight="1">
      <c r="A36" s="24" t="s">
        <v>621</v>
      </c>
      <c r="B36" s="72" t="s">
        <v>267</v>
      </c>
      <c r="C36" s="26" t="s">
        <v>268</v>
      </c>
      <c r="D36" s="39">
        <v>5352000</v>
      </c>
      <c r="E36" s="40">
        <v>54670000</v>
      </c>
      <c r="F36" s="92">
        <f t="shared" si="0"/>
        <v>0.09789646972745564</v>
      </c>
      <c r="G36" s="93">
        <v>10830460</v>
      </c>
      <c r="H36" s="94">
        <v>52140313</v>
      </c>
      <c r="I36" s="92">
        <f t="shared" si="1"/>
        <v>0.2077175869657706</v>
      </c>
      <c r="J36" s="94">
        <v>10830460</v>
      </c>
      <c r="K36" s="94">
        <v>52140313</v>
      </c>
      <c r="L36" s="92">
        <f t="shared" si="2"/>
        <v>0.2077175869657706</v>
      </c>
      <c r="M36" s="94">
        <v>10830460</v>
      </c>
      <c r="N36" s="94">
        <v>5352000</v>
      </c>
      <c r="O36" s="92">
        <f t="shared" si="3"/>
        <v>2.0236285500747386</v>
      </c>
      <c r="P36" s="94">
        <v>2800000</v>
      </c>
      <c r="Q36" s="94">
        <v>21077000</v>
      </c>
      <c r="R36" s="92">
        <f t="shared" si="4"/>
        <v>0.1328462304882099</v>
      </c>
      <c r="S36" s="95">
        <v>0</v>
      </c>
      <c r="T36" s="96">
        <v>21077000</v>
      </c>
      <c r="U36" s="92">
        <f t="shared" si="5"/>
        <v>0</v>
      </c>
      <c r="V36" s="95">
        <v>0</v>
      </c>
      <c r="W36" s="96">
        <v>71430</v>
      </c>
      <c r="X36" s="92">
        <f t="shared" si="6"/>
        <v>0</v>
      </c>
      <c r="Y36" s="95">
        <v>18277000</v>
      </c>
      <c r="Z36" s="95">
        <v>21377000</v>
      </c>
      <c r="AA36" s="92">
        <f t="shared" si="7"/>
        <v>0.8549843289516771</v>
      </c>
      <c r="AB36" s="95">
        <v>100</v>
      </c>
      <c r="AC36" s="95">
        <v>17000</v>
      </c>
      <c r="AD36" s="92">
        <f t="shared" si="8"/>
        <v>0.0058823529411764705</v>
      </c>
      <c r="AE36" s="94">
        <v>23482</v>
      </c>
      <c r="AF36" s="95">
        <v>52140313</v>
      </c>
      <c r="AG36" s="104">
        <f t="shared" si="9"/>
        <v>0.00045036169997675313</v>
      </c>
    </row>
    <row r="37" spans="1:33" s="12" customFormat="1" ht="12.75" customHeight="1">
      <c r="A37" s="24" t="s">
        <v>621</v>
      </c>
      <c r="B37" s="72" t="s">
        <v>269</v>
      </c>
      <c r="C37" s="26" t="s">
        <v>270</v>
      </c>
      <c r="D37" s="39">
        <v>78649000</v>
      </c>
      <c r="E37" s="40">
        <v>119562000</v>
      </c>
      <c r="F37" s="92">
        <f t="shared" si="0"/>
        <v>0.6578093374148977</v>
      </c>
      <c r="G37" s="93">
        <v>31897000</v>
      </c>
      <c r="H37" s="94">
        <v>133075000</v>
      </c>
      <c r="I37" s="92">
        <f t="shared" si="1"/>
        <v>0.239691903062183</v>
      </c>
      <c r="J37" s="94">
        <v>31897000</v>
      </c>
      <c r="K37" s="94">
        <v>108075000</v>
      </c>
      <c r="L37" s="92">
        <f t="shared" si="2"/>
        <v>0.2951376359009947</v>
      </c>
      <c r="M37" s="94">
        <v>31897000</v>
      </c>
      <c r="N37" s="94">
        <v>78649000</v>
      </c>
      <c r="O37" s="92">
        <f t="shared" si="3"/>
        <v>0.40556141845414434</v>
      </c>
      <c r="P37" s="94">
        <v>20050000</v>
      </c>
      <c r="Q37" s="94">
        <v>34450000</v>
      </c>
      <c r="R37" s="92">
        <f t="shared" si="4"/>
        <v>0.5820029027576198</v>
      </c>
      <c r="S37" s="95">
        <v>0</v>
      </c>
      <c r="T37" s="96">
        <v>34450000</v>
      </c>
      <c r="U37" s="92">
        <f t="shared" si="5"/>
        <v>0</v>
      </c>
      <c r="V37" s="95">
        <v>0</v>
      </c>
      <c r="W37" s="96">
        <v>170467000</v>
      </c>
      <c r="X37" s="92">
        <f t="shared" si="6"/>
        <v>0</v>
      </c>
      <c r="Y37" s="95">
        <v>26870000</v>
      </c>
      <c r="Z37" s="95">
        <v>34450000</v>
      </c>
      <c r="AA37" s="92">
        <f t="shared" si="7"/>
        <v>0.7799709724238026</v>
      </c>
      <c r="AB37" s="95">
        <v>4500000</v>
      </c>
      <c r="AC37" s="95">
        <v>38863000</v>
      </c>
      <c r="AD37" s="92">
        <f t="shared" si="8"/>
        <v>0.11579136968324627</v>
      </c>
      <c r="AE37" s="94">
        <v>19900000</v>
      </c>
      <c r="AF37" s="95">
        <v>133075000</v>
      </c>
      <c r="AG37" s="104">
        <f t="shared" si="9"/>
        <v>0.1495397332331392</v>
      </c>
    </row>
    <row r="38" spans="1:33" s="12" customFormat="1" ht="12.75" customHeight="1">
      <c r="A38" s="24" t="s">
        <v>622</v>
      </c>
      <c r="B38" s="72" t="s">
        <v>556</v>
      </c>
      <c r="C38" s="26" t="s">
        <v>557</v>
      </c>
      <c r="D38" s="39">
        <v>47440000</v>
      </c>
      <c r="E38" s="40">
        <v>139501000</v>
      </c>
      <c r="F38" s="92">
        <f t="shared" si="0"/>
        <v>0.340069246815435</v>
      </c>
      <c r="G38" s="93">
        <v>35973000</v>
      </c>
      <c r="H38" s="94">
        <v>146866000</v>
      </c>
      <c r="I38" s="92">
        <f t="shared" si="1"/>
        <v>0.24493756213146678</v>
      </c>
      <c r="J38" s="94">
        <v>35973000</v>
      </c>
      <c r="K38" s="94">
        <v>146866000</v>
      </c>
      <c r="L38" s="92">
        <f t="shared" si="2"/>
        <v>0.24493756213146678</v>
      </c>
      <c r="M38" s="94">
        <v>35973000</v>
      </c>
      <c r="N38" s="94">
        <v>47440000</v>
      </c>
      <c r="O38" s="92">
        <f t="shared" si="3"/>
        <v>0.7582841483979764</v>
      </c>
      <c r="P38" s="94">
        <v>32683000</v>
      </c>
      <c r="Q38" s="94">
        <v>187077000</v>
      </c>
      <c r="R38" s="92">
        <f t="shared" si="4"/>
        <v>0.17470346434890446</v>
      </c>
      <c r="S38" s="95">
        <v>0</v>
      </c>
      <c r="T38" s="96">
        <v>187077000</v>
      </c>
      <c r="U38" s="92">
        <f t="shared" si="5"/>
        <v>0</v>
      </c>
      <c r="V38" s="95">
        <v>0</v>
      </c>
      <c r="W38" s="96">
        <v>18367034</v>
      </c>
      <c r="X38" s="92">
        <f t="shared" si="6"/>
        <v>0</v>
      </c>
      <c r="Y38" s="95">
        <v>185127000</v>
      </c>
      <c r="Z38" s="95">
        <v>187077000</v>
      </c>
      <c r="AA38" s="92">
        <f t="shared" si="7"/>
        <v>0.9895764845491428</v>
      </c>
      <c r="AB38" s="95">
        <v>0</v>
      </c>
      <c r="AC38" s="95">
        <v>19000000</v>
      </c>
      <c r="AD38" s="92">
        <f t="shared" si="8"/>
        <v>0</v>
      </c>
      <c r="AE38" s="94">
        <v>50260721</v>
      </c>
      <c r="AF38" s="95">
        <v>146866000</v>
      </c>
      <c r="AG38" s="104">
        <f t="shared" si="9"/>
        <v>0.34222162379311755</v>
      </c>
    </row>
    <row r="39" spans="1:33" s="65" customFormat="1" ht="12.75" customHeight="1">
      <c r="A39" s="73"/>
      <c r="B39" s="74" t="s">
        <v>646</v>
      </c>
      <c r="C39" s="20"/>
      <c r="D39" s="41">
        <f>SUM(N34:N38)</f>
        <v>296910399</v>
      </c>
      <c r="E39" s="42">
        <f>SUM(E34:E38)</f>
        <v>571299399</v>
      </c>
      <c r="F39" s="97">
        <f t="shared" si="0"/>
        <v>0.5197106797586531</v>
      </c>
      <c r="G39" s="98">
        <f>SUM(G34:G38)</f>
        <v>161604460</v>
      </c>
      <c r="H39" s="99">
        <f>SUM(H34:H38)</f>
        <v>548549203</v>
      </c>
      <c r="I39" s="97">
        <f t="shared" si="1"/>
        <v>0.2946033995058051</v>
      </c>
      <c r="J39" s="99">
        <f>SUM(J34:J38)</f>
        <v>161604460</v>
      </c>
      <c r="K39" s="99">
        <f>SUM(K34:K38)</f>
        <v>471613427</v>
      </c>
      <c r="L39" s="97">
        <f t="shared" si="2"/>
        <v>0.34266297511499816</v>
      </c>
      <c r="M39" s="99">
        <f>SUM(M34:M38)</f>
        <v>161604460</v>
      </c>
      <c r="N39" s="99">
        <f>SUM(N34:N38)</f>
        <v>296910399</v>
      </c>
      <c r="O39" s="97">
        <f t="shared" si="3"/>
        <v>0.544286965172951</v>
      </c>
      <c r="P39" s="99">
        <f>SUM(P34:P38)</f>
        <v>64688126</v>
      </c>
      <c r="Q39" s="99">
        <f>SUM(Q34:Q38)</f>
        <v>282164000</v>
      </c>
      <c r="R39" s="97">
        <f t="shared" si="4"/>
        <v>0.22925719085354618</v>
      </c>
      <c r="S39" s="102">
        <f>SUM(S34:S38)</f>
        <v>1100779</v>
      </c>
      <c r="T39" s="103">
        <f>SUM(T34:T38)</f>
        <v>282164000</v>
      </c>
      <c r="U39" s="97">
        <f t="shared" si="5"/>
        <v>0.0039012028465714972</v>
      </c>
      <c r="V39" s="102">
        <f>SUM(V34:V38)</f>
        <v>1100779</v>
      </c>
      <c r="W39" s="103">
        <f>SUM(W34:W38)</f>
        <v>408140881</v>
      </c>
      <c r="X39" s="97">
        <f t="shared" si="6"/>
        <v>0.0026970564607567455</v>
      </c>
      <c r="Y39" s="102">
        <f>SUM(Y34:Y38)</f>
        <v>261299000</v>
      </c>
      <c r="Z39" s="102">
        <f>SUM(Z34:Z38)</f>
        <v>282464000</v>
      </c>
      <c r="AA39" s="97">
        <f t="shared" si="7"/>
        <v>0.9250700974283449</v>
      </c>
      <c r="AB39" s="102">
        <f>SUM(AB34:AB38)</f>
        <v>34869568</v>
      </c>
      <c r="AC39" s="102">
        <f>SUM(AC34:AC38)</f>
        <v>149231620</v>
      </c>
      <c r="AD39" s="97">
        <f t="shared" si="8"/>
        <v>0.23366072150124753</v>
      </c>
      <c r="AE39" s="99">
        <f>SUM(AE34:AE38)</f>
        <v>93781283</v>
      </c>
      <c r="AF39" s="102">
        <f>SUM(AF34:AF38)</f>
        <v>548549203</v>
      </c>
      <c r="AG39" s="106">
        <f t="shared" si="9"/>
        <v>0.17096239040566066</v>
      </c>
    </row>
    <row r="40" spans="1:33" s="12" customFormat="1" ht="12.75" customHeight="1">
      <c r="A40" s="24" t="s">
        <v>621</v>
      </c>
      <c r="B40" s="72" t="s">
        <v>73</v>
      </c>
      <c r="C40" s="26" t="s">
        <v>74</v>
      </c>
      <c r="D40" s="39">
        <v>806128153</v>
      </c>
      <c r="E40" s="40">
        <v>1005655336</v>
      </c>
      <c r="F40" s="92">
        <f t="shared" si="0"/>
        <v>0.801594864704223</v>
      </c>
      <c r="G40" s="93">
        <v>208812000</v>
      </c>
      <c r="H40" s="94">
        <v>1005337000</v>
      </c>
      <c r="I40" s="92">
        <f t="shared" si="1"/>
        <v>0.20770348649258905</v>
      </c>
      <c r="J40" s="94">
        <v>208812000</v>
      </c>
      <c r="K40" s="94">
        <v>720337000</v>
      </c>
      <c r="L40" s="92">
        <f t="shared" si="2"/>
        <v>0.2898809862605975</v>
      </c>
      <c r="M40" s="94">
        <v>208812000</v>
      </c>
      <c r="N40" s="94">
        <v>806128153</v>
      </c>
      <c r="O40" s="92">
        <f t="shared" si="3"/>
        <v>0.2590307747259635</v>
      </c>
      <c r="P40" s="94">
        <v>55251000</v>
      </c>
      <c r="Q40" s="94">
        <v>229804000</v>
      </c>
      <c r="R40" s="92">
        <f t="shared" si="4"/>
        <v>0.24042662442777324</v>
      </c>
      <c r="S40" s="95">
        <v>15000000</v>
      </c>
      <c r="T40" s="96">
        <v>229804000</v>
      </c>
      <c r="U40" s="92">
        <f t="shared" si="5"/>
        <v>0.0652730152651825</v>
      </c>
      <c r="V40" s="95">
        <v>15000000</v>
      </c>
      <c r="W40" s="96">
        <v>572546000</v>
      </c>
      <c r="X40" s="92">
        <f t="shared" si="6"/>
        <v>0.026198768308572585</v>
      </c>
      <c r="Y40" s="95">
        <v>127163000</v>
      </c>
      <c r="Z40" s="95">
        <v>229804000</v>
      </c>
      <c r="AA40" s="92">
        <f t="shared" si="7"/>
        <v>0.5533541626777602</v>
      </c>
      <c r="AB40" s="95">
        <v>30125000</v>
      </c>
      <c r="AC40" s="95">
        <v>598151646</v>
      </c>
      <c r="AD40" s="92">
        <f t="shared" si="8"/>
        <v>0.05036348257411633</v>
      </c>
      <c r="AE40" s="94">
        <v>55528000</v>
      </c>
      <c r="AF40" s="95">
        <v>1005337000</v>
      </c>
      <c r="AG40" s="104">
        <f t="shared" si="9"/>
        <v>0.0552332203032416</v>
      </c>
    </row>
    <row r="41" spans="1:33" s="12" customFormat="1" ht="12.75" customHeight="1">
      <c r="A41" s="24" t="s">
        <v>621</v>
      </c>
      <c r="B41" s="72" t="s">
        <v>271</v>
      </c>
      <c r="C41" s="26" t="s">
        <v>272</v>
      </c>
      <c r="D41" s="39">
        <v>25926980</v>
      </c>
      <c r="E41" s="40">
        <v>26769192</v>
      </c>
      <c r="F41" s="92">
        <f t="shared" si="0"/>
        <v>0.9685380119056264</v>
      </c>
      <c r="G41" s="93">
        <v>8481588</v>
      </c>
      <c r="H41" s="94">
        <v>32033579</v>
      </c>
      <c r="I41" s="92">
        <f t="shared" si="1"/>
        <v>0.2647717883786885</v>
      </c>
      <c r="J41" s="94">
        <v>8481588</v>
      </c>
      <c r="K41" s="94">
        <v>26638179</v>
      </c>
      <c r="L41" s="92">
        <f t="shared" si="2"/>
        <v>0.318399692411407</v>
      </c>
      <c r="M41" s="94">
        <v>8481588</v>
      </c>
      <c r="N41" s="94">
        <v>25926980</v>
      </c>
      <c r="O41" s="92">
        <f t="shared" si="3"/>
        <v>0.3271336653941184</v>
      </c>
      <c r="P41" s="94">
        <v>0</v>
      </c>
      <c r="Q41" s="94">
        <v>7370000</v>
      </c>
      <c r="R41" s="92">
        <f t="shared" si="4"/>
        <v>0</v>
      </c>
      <c r="S41" s="95">
        <v>0</v>
      </c>
      <c r="T41" s="96">
        <v>7370000</v>
      </c>
      <c r="U41" s="92">
        <f t="shared" si="5"/>
        <v>0</v>
      </c>
      <c r="V41" s="95">
        <v>0</v>
      </c>
      <c r="W41" s="96">
        <v>18328732</v>
      </c>
      <c r="X41" s="92">
        <f t="shared" si="6"/>
        <v>0</v>
      </c>
      <c r="Y41" s="95">
        <v>7170000</v>
      </c>
      <c r="Z41" s="95">
        <v>7370000</v>
      </c>
      <c r="AA41" s="92">
        <f t="shared" si="7"/>
        <v>0.9728629579375848</v>
      </c>
      <c r="AB41" s="95">
        <v>3778722</v>
      </c>
      <c r="AC41" s="95">
        <v>26219</v>
      </c>
      <c r="AD41" s="92">
        <v>0</v>
      </c>
      <c r="AE41" s="94">
        <v>2332948</v>
      </c>
      <c r="AF41" s="95">
        <v>32033579</v>
      </c>
      <c r="AG41" s="104">
        <f t="shared" si="9"/>
        <v>0.07282820318016917</v>
      </c>
    </row>
    <row r="42" spans="1:33" s="12" customFormat="1" ht="12.75" customHeight="1">
      <c r="A42" s="24" t="s">
        <v>621</v>
      </c>
      <c r="B42" s="72" t="s">
        <v>273</v>
      </c>
      <c r="C42" s="26" t="s">
        <v>274</v>
      </c>
      <c r="D42" s="39">
        <v>11513000</v>
      </c>
      <c r="E42" s="40">
        <v>49841000</v>
      </c>
      <c r="F42" s="92">
        <f aca="true" t="shared" si="10" ref="F42:F73">IF($E42=0,0,$N42/$E42)</f>
        <v>0.23099456270941593</v>
      </c>
      <c r="G42" s="93">
        <v>26313023</v>
      </c>
      <c r="H42" s="94">
        <v>54626280</v>
      </c>
      <c r="I42" s="92">
        <f aca="true" t="shared" si="11" ref="I42:I73">IF($AF42=0,0,$M42/$AF42)</f>
        <v>0.4816916509782471</v>
      </c>
      <c r="J42" s="94">
        <v>26313023</v>
      </c>
      <c r="K42" s="94">
        <v>54626280</v>
      </c>
      <c r="L42" s="92">
        <f aca="true" t="shared" si="12" ref="L42:L73">IF($K42=0,0,$M42/$K42)</f>
        <v>0.4816916509782471</v>
      </c>
      <c r="M42" s="94">
        <v>26313023</v>
      </c>
      <c r="N42" s="94">
        <v>11513000</v>
      </c>
      <c r="O42" s="92">
        <f aca="true" t="shared" si="13" ref="O42:O73">IF($N42=0,0,$M42/$N42)</f>
        <v>2.2855053417875446</v>
      </c>
      <c r="P42" s="94">
        <v>6907750</v>
      </c>
      <c r="Q42" s="94">
        <v>20037750</v>
      </c>
      <c r="R42" s="92">
        <f aca="true" t="shared" si="14" ref="R42:R73">IF($T42=0,0,$P42/$T42)</f>
        <v>0.34473680927249817</v>
      </c>
      <c r="S42" s="95">
        <v>0</v>
      </c>
      <c r="T42" s="96">
        <v>20037750</v>
      </c>
      <c r="U42" s="92">
        <f aca="true" t="shared" si="15" ref="U42:U73">IF($T42=0,0,$V42/$T42)</f>
        <v>0</v>
      </c>
      <c r="V42" s="95">
        <v>0</v>
      </c>
      <c r="W42" s="96">
        <v>15710000</v>
      </c>
      <c r="X42" s="92">
        <f aca="true" t="shared" si="16" ref="X42:X73">IF($W42=0,0,$V42/$W42)</f>
        <v>0</v>
      </c>
      <c r="Y42" s="95">
        <v>13130000</v>
      </c>
      <c r="Z42" s="95">
        <v>20037750</v>
      </c>
      <c r="AA42" s="92">
        <f aca="true" t="shared" si="17" ref="AA42:AA73">IF($Z42=0,0,$Y42/$Z42)</f>
        <v>0.6552631907275018</v>
      </c>
      <c r="AB42" s="95">
        <v>3099000</v>
      </c>
      <c r="AC42" s="95">
        <v>684000</v>
      </c>
      <c r="AD42" s="92">
        <f aca="true" t="shared" si="18" ref="AD42:AD73">IF($AC42=0,0,$AB42/$AC42)</f>
        <v>4.530701754385965</v>
      </c>
      <c r="AE42" s="94">
        <v>30744000</v>
      </c>
      <c r="AF42" s="95">
        <v>54626280</v>
      </c>
      <c r="AG42" s="104">
        <f aca="true" t="shared" si="19" ref="AG42:AG73">IF($AF42=0,0,$AE42/$AF42)</f>
        <v>0.5628060340187909</v>
      </c>
    </row>
    <row r="43" spans="1:33" s="12" customFormat="1" ht="12.75" customHeight="1">
      <c r="A43" s="24" t="s">
        <v>622</v>
      </c>
      <c r="B43" s="72" t="s">
        <v>558</v>
      </c>
      <c r="C43" s="26" t="s">
        <v>559</v>
      </c>
      <c r="D43" s="39">
        <v>48885856</v>
      </c>
      <c r="E43" s="40">
        <v>131140856</v>
      </c>
      <c r="F43" s="92">
        <f t="shared" si="10"/>
        <v>0.3727736533914343</v>
      </c>
      <c r="G43" s="93">
        <v>37906642</v>
      </c>
      <c r="H43" s="94">
        <v>131140855</v>
      </c>
      <c r="I43" s="92">
        <f t="shared" si="11"/>
        <v>0.2890528813465491</v>
      </c>
      <c r="J43" s="94">
        <v>37906642</v>
      </c>
      <c r="K43" s="94">
        <v>131140855</v>
      </c>
      <c r="L43" s="92">
        <f t="shared" si="12"/>
        <v>0.2890528813465491</v>
      </c>
      <c r="M43" s="94">
        <v>37906642</v>
      </c>
      <c r="N43" s="94">
        <v>48885856</v>
      </c>
      <c r="O43" s="92">
        <f t="shared" si="13"/>
        <v>0.7754112355115558</v>
      </c>
      <c r="P43" s="94">
        <v>26428100</v>
      </c>
      <c r="Q43" s="94">
        <v>62373100</v>
      </c>
      <c r="R43" s="92">
        <f t="shared" si="14"/>
        <v>0.423709900582142</v>
      </c>
      <c r="S43" s="95">
        <v>0</v>
      </c>
      <c r="T43" s="96">
        <v>62373100</v>
      </c>
      <c r="U43" s="92">
        <f t="shared" si="15"/>
        <v>0</v>
      </c>
      <c r="V43" s="95">
        <v>0</v>
      </c>
      <c r="W43" s="96">
        <v>137087000</v>
      </c>
      <c r="X43" s="92">
        <f t="shared" si="16"/>
        <v>0</v>
      </c>
      <c r="Y43" s="95">
        <v>47565000</v>
      </c>
      <c r="Z43" s="95">
        <v>62373100</v>
      </c>
      <c r="AA43" s="92">
        <f t="shared" si="17"/>
        <v>0.7625883594049357</v>
      </c>
      <c r="AB43" s="95">
        <v>0</v>
      </c>
      <c r="AC43" s="95">
        <v>7457494</v>
      </c>
      <c r="AD43" s="92">
        <f t="shared" si="18"/>
        <v>0</v>
      </c>
      <c r="AE43" s="94">
        <v>15700000</v>
      </c>
      <c r="AF43" s="95">
        <v>131140855</v>
      </c>
      <c r="AG43" s="104">
        <f t="shared" si="19"/>
        <v>0.11971860332922185</v>
      </c>
    </row>
    <row r="44" spans="1:33" s="65" customFormat="1" ht="12.75" customHeight="1">
      <c r="A44" s="73"/>
      <c r="B44" s="74" t="s">
        <v>647</v>
      </c>
      <c r="C44" s="20"/>
      <c r="D44" s="41">
        <f>SUM(N40:N43)</f>
        <v>892453989</v>
      </c>
      <c r="E44" s="42">
        <f>SUM(E40:E43)</f>
        <v>1213406384</v>
      </c>
      <c r="F44" s="97">
        <f t="shared" si="10"/>
        <v>0.7354947202914996</v>
      </c>
      <c r="G44" s="98">
        <f>SUM(G40:G43)</f>
        <v>281513253</v>
      </c>
      <c r="H44" s="99">
        <f>SUM(H40:H43)</f>
        <v>1223137714</v>
      </c>
      <c r="I44" s="97">
        <f t="shared" si="11"/>
        <v>0.23015662895339356</v>
      </c>
      <c r="J44" s="99">
        <f>SUM(J40:J43)</f>
        <v>281513253</v>
      </c>
      <c r="K44" s="99">
        <f>SUM(K40:K43)</f>
        <v>932742314</v>
      </c>
      <c r="L44" s="97">
        <f t="shared" si="12"/>
        <v>0.30181246071355994</v>
      </c>
      <c r="M44" s="99">
        <f>SUM(M40:M43)</f>
        <v>281513253</v>
      </c>
      <c r="N44" s="99">
        <f>SUM(N40:N43)</f>
        <v>892453989</v>
      </c>
      <c r="O44" s="97">
        <f t="shared" si="13"/>
        <v>0.31543727348391065</v>
      </c>
      <c r="P44" s="99">
        <f>SUM(P40:P43)</f>
        <v>88586850</v>
      </c>
      <c r="Q44" s="99">
        <f>SUM(Q40:Q43)</f>
        <v>319584850</v>
      </c>
      <c r="R44" s="97">
        <f t="shared" si="14"/>
        <v>0.27719352153270094</v>
      </c>
      <c r="S44" s="102">
        <f>SUM(S40:S43)</f>
        <v>15000000</v>
      </c>
      <c r="T44" s="103">
        <f>SUM(T40:T43)</f>
        <v>319584850</v>
      </c>
      <c r="U44" s="97">
        <f t="shared" si="15"/>
        <v>0.04693589198611887</v>
      </c>
      <c r="V44" s="102">
        <f>SUM(V40:V43)</f>
        <v>15000000</v>
      </c>
      <c r="W44" s="103">
        <f>SUM(W40:W43)</f>
        <v>743671732</v>
      </c>
      <c r="X44" s="97">
        <f t="shared" si="16"/>
        <v>0.02017018982240944</v>
      </c>
      <c r="Y44" s="102">
        <f>SUM(Y40:Y43)</f>
        <v>195028000</v>
      </c>
      <c r="Z44" s="102">
        <f>SUM(Z40:Z43)</f>
        <v>319584850</v>
      </c>
      <c r="AA44" s="97">
        <f t="shared" si="17"/>
        <v>0.610254209484586</v>
      </c>
      <c r="AB44" s="102">
        <f>SUM(AB40:AB43)</f>
        <v>37002722</v>
      </c>
      <c r="AC44" s="102">
        <f>SUM(AC40:AC43)</f>
        <v>606319359</v>
      </c>
      <c r="AD44" s="97">
        <f t="shared" si="18"/>
        <v>0.06102843567625556</v>
      </c>
      <c r="AE44" s="99">
        <f>SUM(AE40:AE43)</f>
        <v>104304948</v>
      </c>
      <c r="AF44" s="102">
        <f>SUM(AF40:AF43)</f>
        <v>1223137714</v>
      </c>
      <c r="AG44" s="106">
        <f t="shared" si="19"/>
        <v>0.0852765365715802</v>
      </c>
    </row>
    <row r="45" spans="1:33" s="12" customFormat="1" ht="12.75" customHeight="1">
      <c r="A45" s="24" t="s">
        <v>621</v>
      </c>
      <c r="B45" s="72" t="s">
        <v>275</v>
      </c>
      <c r="C45" s="26" t="s">
        <v>276</v>
      </c>
      <c r="D45" s="39">
        <v>27980533</v>
      </c>
      <c r="E45" s="40">
        <v>51882533</v>
      </c>
      <c r="F45" s="92">
        <f t="shared" si="10"/>
        <v>0.5393054537256305</v>
      </c>
      <c r="G45" s="93">
        <v>14887979</v>
      </c>
      <c r="H45" s="94">
        <v>51882533</v>
      </c>
      <c r="I45" s="92">
        <f t="shared" si="11"/>
        <v>0.28695551545257053</v>
      </c>
      <c r="J45" s="94">
        <v>14887979</v>
      </c>
      <c r="K45" s="94">
        <v>42682533</v>
      </c>
      <c r="L45" s="92">
        <f t="shared" si="12"/>
        <v>0.3488072978236788</v>
      </c>
      <c r="M45" s="94">
        <v>14887979</v>
      </c>
      <c r="N45" s="94">
        <v>27980533</v>
      </c>
      <c r="O45" s="92">
        <f t="shared" si="13"/>
        <v>0.5320834667445399</v>
      </c>
      <c r="P45" s="94">
        <v>0</v>
      </c>
      <c r="Q45" s="94">
        <v>0</v>
      </c>
      <c r="R45" s="92">
        <f t="shared" si="14"/>
        <v>0</v>
      </c>
      <c r="S45" s="95">
        <v>0</v>
      </c>
      <c r="T45" s="96">
        <v>0</v>
      </c>
      <c r="U45" s="92">
        <f t="shared" si="15"/>
        <v>0</v>
      </c>
      <c r="V45" s="95">
        <v>0</v>
      </c>
      <c r="W45" s="96">
        <v>60563140</v>
      </c>
      <c r="X45" s="92">
        <f t="shared" si="16"/>
        <v>0</v>
      </c>
      <c r="Y45" s="95">
        <v>10598000</v>
      </c>
      <c r="Z45" s="95">
        <v>17528000</v>
      </c>
      <c r="AA45" s="92">
        <f t="shared" si="17"/>
        <v>0.604632587859425</v>
      </c>
      <c r="AB45" s="95">
        <v>16236080</v>
      </c>
      <c r="AC45" s="95">
        <v>16998385</v>
      </c>
      <c r="AD45" s="92">
        <f t="shared" si="18"/>
        <v>0.9551542690673261</v>
      </c>
      <c r="AE45" s="94">
        <v>12315000</v>
      </c>
      <c r="AF45" s="95">
        <v>51882533</v>
      </c>
      <c r="AG45" s="104">
        <f t="shared" si="19"/>
        <v>0.2373631218044038</v>
      </c>
    </row>
    <row r="46" spans="1:33" s="12" customFormat="1" ht="12.75" customHeight="1">
      <c r="A46" s="24" t="s">
        <v>621</v>
      </c>
      <c r="B46" s="72" t="s">
        <v>277</v>
      </c>
      <c r="C46" s="26" t="s">
        <v>278</v>
      </c>
      <c r="D46" s="39">
        <v>76864066</v>
      </c>
      <c r="E46" s="40">
        <v>120738065</v>
      </c>
      <c r="F46" s="92">
        <f t="shared" si="10"/>
        <v>0.6366183357336396</v>
      </c>
      <c r="G46" s="93">
        <v>26503199</v>
      </c>
      <c r="H46" s="94">
        <v>119223091</v>
      </c>
      <c r="I46" s="92">
        <f t="shared" si="11"/>
        <v>0.2222992104776079</v>
      </c>
      <c r="J46" s="94">
        <v>26503199</v>
      </c>
      <c r="K46" s="94">
        <v>105150698</v>
      </c>
      <c r="L46" s="92">
        <f t="shared" si="12"/>
        <v>0.25204967255661964</v>
      </c>
      <c r="M46" s="94">
        <v>26503199</v>
      </c>
      <c r="N46" s="94">
        <v>76864066</v>
      </c>
      <c r="O46" s="92">
        <f t="shared" si="13"/>
        <v>0.3448061022428868</v>
      </c>
      <c r="P46" s="94">
        <v>0</v>
      </c>
      <c r="Q46" s="94">
        <v>0</v>
      </c>
      <c r="R46" s="92">
        <f t="shared" si="14"/>
        <v>0</v>
      </c>
      <c r="S46" s="95">
        <v>0</v>
      </c>
      <c r="T46" s="96">
        <v>0</v>
      </c>
      <c r="U46" s="92">
        <f t="shared" si="15"/>
        <v>0</v>
      </c>
      <c r="V46" s="95">
        <v>0</v>
      </c>
      <c r="W46" s="96">
        <v>141231053</v>
      </c>
      <c r="X46" s="92">
        <f t="shared" si="16"/>
        <v>0</v>
      </c>
      <c r="Y46" s="95">
        <v>23113000</v>
      </c>
      <c r="Z46" s="95">
        <v>23868000</v>
      </c>
      <c r="AA46" s="92">
        <f t="shared" si="17"/>
        <v>0.9683676889559243</v>
      </c>
      <c r="AB46" s="95">
        <v>22352000</v>
      </c>
      <c r="AC46" s="95">
        <v>21233453</v>
      </c>
      <c r="AD46" s="92">
        <f t="shared" si="18"/>
        <v>1.0526785257207105</v>
      </c>
      <c r="AE46" s="94">
        <v>40768622</v>
      </c>
      <c r="AF46" s="95">
        <v>119223091</v>
      </c>
      <c r="AG46" s="104">
        <f t="shared" si="19"/>
        <v>0.34195239913717723</v>
      </c>
    </row>
    <row r="47" spans="1:33" s="12" customFormat="1" ht="12.75" customHeight="1">
      <c r="A47" s="24" t="s">
        <v>621</v>
      </c>
      <c r="B47" s="72" t="s">
        <v>279</v>
      </c>
      <c r="C47" s="26" t="s">
        <v>280</v>
      </c>
      <c r="D47" s="39">
        <v>199697610</v>
      </c>
      <c r="E47" s="40">
        <v>261248610</v>
      </c>
      <c r="F47" s="92">
        <f t="shared" si="10"/>
        <v>0.7643968325802767</v>
      </c>
      <c r="G47" s="93">
        <v>90714140</v>
      </c>
      <c r="H47" s="94">
        <v>261210640</v>
      </c>
      <c r="I47" s="92">
        <f t="shared" si="11"/>
        <v>0.3472834797234906</v>
      </c>
      <c r="J47" s="94">
        <v>90714140</v>
      </c>
      <c r="K47" s="94">
        <v>196210640</v>
      </c>
      <c r="L47" s="92">
        <f t="shared" si="12"/>
        <v>0.46233038126780485</v>
      </c>
      <c r="M47" s="94">
        <v>90714140</v>
      </c>
      <c r="N47" s="94">
        <v>199697610</v>
      </c>
      <c r="O47" s="92">
        <f t="shared" si="13"/>
        <v>0.454257514649274</v>
      </c>
      <c r="P47" s="94">
        <v>2063000</v>
      </c>
      <c r="Q47" s="94">
        <v>39003000</v>
      </c>
      <c r="R47" s="92">
        <f t="shared" si="14"/>
        <v>0.05289336717688383</v>
      </c>
      <c r="S47" s="95">
        <v>0</v>
      </c>
      <c r="T47" s="96">
        <v>39003000</v>
      </c>
      <c r="U47" s="92">
        <f t="shared" si="15"/>
        <v>0</v>
      </c>
      <c r="V47" s="95">
        <v>0</v>
      </c>
      <c r="W47" s="96">
        <v>0</v>
      </c>
      <c r="X47" s="92">
        <f t="shared" si="16"/>
        <v>0</v>
      </c>
      <c r="Y47" s="95">
        <v>24440000</v>
      </c>
      <c r="Z47" s="95">
        <v>39003000</v>
      </c>
      <c r="AA47" s="92">
        <f t="shared" si="17"/>
        <v>0.6266184652462631</v>
      </c>
      <c r="AB47" s="95">
        <v>25230000</v>
      </c>
      <c r="AC47" s="95">
        <v>145344380</v>
      </c>
      <c r="AD47" s="92">
        <f t="shared" si="18"/>
        <v>0.1735877231716837</v>
      </c>
      <c r="AE47" s="94">
        <v>16143000</v>
      </c>
      <c r="AF47" s="95">
        <v>261210640</v>
      </c>
      <c r="AG47" s="104">
        <f t="shared" si="19"/>
        <v>0.061800698470782046</v>
      </c>
    </row>
    <row r="48" spans="1:33" s="12" customFormat="1" ht="12.75" customHeight="1">
      <c r="A48" s="24" t="s">
        <v>621</v>
      </c>
      <c r="B48" s="72" t="s">
        <v>281</v>
      </c>
      <c r="C48" s="26" t="s">
        <v>282</v>
      </c>
      <c r="D48" s="39">
        <v>6555565</v>
      </c>
      <c r="E48" s="40">
        <v>58486565</v>
      </c>
      <c r="F48" s="92">
        <f t="shared" si="10"/>
        <v>0.11208668178751821</v>
      </c>
      <c r="G48" s="93">
        <v>19302871</v>
      </c>
      <c r="H48" s="94">
        <v>52618350</v>
      </c>
      <c r="I48" s="92">
        <f t="shared" si="11"/>
        <v>0.36684675593210353</v>
      </c>
      <c r="J48" s="94">
        <v>19302871</v>
      </c>
      <c r="K48" s="94">
        <v>52618350</v>
      </c>
      <c r="L48" s="92">
        <f t="shared" si="12"/>
        <v>0.36684675593210353</v>
      </c>
      <c r="M48" s="94">
        <v>19302871</v>
      </c>
      <c r="N48" s="94">
        <v>6555565</v>
      </c>
      <c r="O48" s="92">
        <f t="shared" si="13"/>
        <v>2.9445015036842745</v>
      </c>
      <c r="P48" s="94">
        <v>6358500</v>
      </c>
      <c r="Q48" s="94">
        <v>38709500</v>
      </c>
      <c r="R48" s="92">
        <f t="shared" si="14"/>
        <v>0.16426200286751313</v>
      </c>
      <c r="S48" s="95">
        <v>1930000</v>
      </c>
      <c r="T48" s="96">
        <v>38709500</v>
      </c>
      <c r="U48" s="92">
        <f t="shared" si="15"/>
        <v>0.04985856185174182</v>
      </c>
      <c r="V48" s="95">
        <v>1930000</v>
      </c>
      <c r="W48" s="96">
        <v>86319675</v>
      </c>
      <c r="X48" s="92">
        <f t="shared" si="16"/>
        <v>0.022358749612993792</v>
      </c>
      <c r="Y48" s="95">
        <v>15000000</v>
      </c>
      <c r="Z48" s="95">
        <v>38709500</v>
      </c>
      <c r="AA48" s="92">
        <f t="shared" si="17"/>
        <v>0.3875017760498069</v>
      </c>
      <c r="AB48" s="95">
        <v>6307903</v>
      </c>
      <c r="AC48" s="95">
        <v>695876</v>
      </c>
      <c r="AD48" s="92">
        <f t="shared" si="18"/>
        <v>9.0646939972064</v>
      </c>
      <c r="AE48" s="94">
        <v>0</v>
      </c>
      <c r="AF48" s="95">
        <v>52618350</v>
      </c>
      <c r="AG48" s="104">
        <f t="shared" si="19"/>
        <v>0</v>
      </c>
    </row>
    <row r="49" spans="1:33" s="12" customFormat="1" ht="12.75" customHeight="1">
      <c r="A49" s="24" t="s">
        <v>621</v>
      </c>
      <c r="B49" s="72" t="s">
        <v>283</v>
      </c>
      <c r="C49" s="26" t="s">
        <v>284</v>
      </c>
      <c r="D49" s="39">
        <v>88264500</v>
      </c>
      <c r="E49" s="40">
        <v>146815500</v>
      </c>
      <c r="F49" s="92">
        <f t="shared" si="10"/>
        <v>0.6011933344912492</v>
      </c>
      <c r="G49" s="93">
        <v>47969848</v>
      </c>
      <c r="H49" s="94">
        <v>146782724</v>
      </c>
      <c r="I49" s="92">
        <f t="shared" si="11"/>
        <v>0.3268085418553753</v>
      </c>
      <c r="J49" s="94">
        <v>47969848</v>
      </c>
      <c r="K49" s="94">
        <v>115782724</v>
      </c>
      <c r="L49" s="92">
        <f t="shared" si="12"/>
        <v>0.4143092021224168</v>
      </c>
      <c r="M49" s="94">
        <v>47969848</v>
      </c>
      <c r="N49" s="94">
        <v>88264500</v>
      </c>
      <c r="O49" s="92">
        <f t="shared" si="13"/>
        <v>0.5434783859875715</v>
      </c>
      <c r="P49" s="94">
        <v>0</v>
      </c>
      <c r="Q49" s="94">
        <v>0</v>
      </c>
      <c r="R49" s="92">
        <f t="shared" si="14"/>
        <v>0</v>
      </c>
      <c r="S49" s="95">
        <v>0</v>
      </c>
      <c r="T49" s="96">
        <v>0</v>
      </c>
      <c r="U49" s="92">
        <f t="shared" si="15"/>
        <v>0</v>
      </c>
      <c r="V49" s="95">
        <v>0</v>
      </c>
      <c r="W49" s="96">
        <v>106473585</v>
      </c>
      <c r="X49" s="92">
        <f t="shared" si="16"/>
        <v>0</v>
      </c>
      <c r="Y49" s="95">
        <v>29249400</v>
      </c>
      <c r="Z49" s="95">
        <v>29249400</v>
      </c>
      <c r="AA49" s="92">
        <f t="shared" si="17"/>
        <v>1</v>
      </c>
      <c r="AB49" s="95">
        <v>27855586</v>
      </c>
      <c r="AC49" s="95">
        <v>50180000</v>
      </c>
      <c r="AD49" s="92">
        <f t="shared" si="18"/>
        <v>0.5551133120765245</v>
      </c>
      <c r="AE49" s="94">
        <v>17642121</v>
      </c>
      <c r="AF49" s="95">
        <v>146782724</v>
      </c>
      <c r="AG49" s="104">
        <f t="shared" si="19"/>
        <v>0.12019208064295087</v>
      </c>
    </row>
    <row r="50" spans="1:33" s="12" customFormat="1" ht="12.75" customHeight="1">
      <c r="A50" s="24" t="s">
        <v>622</v>
      </c>
      <c r="B50" s="72" t="s">
        <v>560</v>
      </c>
      <c r="C50" s="26" t="s">
        <v>561</v>
      </c>
      <c r="D50" s="39">
        <v>302619682</v>
      </c>
      <c r="E50" s="40">
        <v>532862682</v>
      </c>
      <c r="F50" s="92">
        <f t="shared" si="10"/>
        <v>0.5679130707073985</v>
      </c>
      <c r="G50" s="93">
        <v>74004413</v>
      </c>
      <c r="H50" s="94">
        <v>305807280</v>
      </c>
      <c r="I50" s="92">
        <f t="shared" si="11"/>
        <v>0.2419968975231721</v>
      </c>
      <c r="J50" s="94">
        <v>74004413</v>
      </c>
      <c r="K50" s="94">
        <v>263894524</v>
      </c>
      <c r="L50" s="92">
        <f t="shared" si="12"/>
        <v>0.28043178720904416</v>
      </c>
      <c r="M50" s="94">
        <v>74004413</v>
      </c>
      <c r="N50" s="94">
        <v>302619682</v>
      </c>
      <c r="O50" s="92">
        <f t="shared" si="13"/>
        <v>0.24454593472211764</v>
      </c>
      <c r="P50" s="94">
        <v>4073000</v>
      </c>
      <c r="Q50" s="94">
        <v>223812000</v>
      </c>
      <c r="R50" s="92">
        <f t="shared" si="14"/>
        <v>0.018198309295301415</v>
      </c>
      <c r="S50" s="95">
        <v>0</v>
      </c>
      <c r="T50" s="96">
        <v>223812000</v>
      </c>
      <c r="U50" s="92">
        <f t="shared" si="15"/>
        <v>0</v>
      </c>
      <c r="V50" s="95">
        <v>0</v>
      </c>
      <c r="W50" s="96">
        <v>1680488000</v>
      </c>
      <c r="X50" s="92">
        <f t="shared" si="16"/>
        <v>0</v>
      </c>
      <c r="Y50" s="95">
        <v>219739000</v>
      </c>
      <c r="Z50" s="95">
        <v>223812000</v>
      </c>
      <c r="AA50" s="92">
        <f t="shared" si="17"/>
        <v>0.9818016907046986</v>
      </c>
      <c r="AB50" s="95">
        <v>2980000</v>
      </c>
      <c r="AC50" s="95">
        <v>19868756</v>
      </c>
      <c r="AD50" s="92">
        <f t="shared" si="18"/>
        <v>0.14998422649107976</v>
      </c>
      <c r="AE50" s="94">
        <v>0</v>
      </c>
      <c r="AF50" s="95">
        <v>305807280</v>
      </c>
      <c r="AG50" s="104">
        <f t="shared" si="19"/>
        <v>0</v>
      </c>
    </row>
    <row r="51" spans="1:33" s="65" customFormat="1" ht="12.75" customHeight="1">
      <c r="A51" s="73"/>
      <c r="B51" s="74" t="s">
        <v>648</v>
      </c>
      <c r="C51" s="20"/>
      <c r="D51" s="41">
        <f>SUM(N45:N50)</f>
        <v>701981956</v>
      </c>
      <c r="E51" s="42">
        <f>SUM(E45:E50)</f>
        <v>1172033955</v>
      </c>
      <c r="F51" s="97">
        <f t="shared" si="10"/>
        <v>0.5989433608175626</v>
      </c>
      <c r="G51" s="98">
        <f>SUM(G45:G50)</f>
        <v>273382450</v>
      </c>
      <c r="H51" s="99">
        <f>SUM(H45:H50)</f>
        <v>937524618</v>
      </c>
      <c r="I51" s="97">
        <f t="shared" si="11"/>
        <v>0.29160028947634525</v>
      </c>
      <c r="J51" s="99">
        <f>SUM(J45:J50)</f>
        <v>273382450</v>
      </c>
      <c r="K51" s="99">
        <f>SUM(K45:K50)</f>
        <v>776339469</v>
      </c>
      <c r="L51" s="97">
        <f t="shared" si="12"/>
        <v>0.35214292318815493</v>
      </c>
      <c r="M51" s="99">
        <f>SUM(M45:M50)</f>
        <v>273382450</v>
      </c>
      <c r="N51" s="99">
        <f>SUM(N45:N50)</f>
        <v>701981956</v>
      </c>
      <c r="O51" s="97">
        <f t="shared" si="13"/>
        <v>0.38944369960415337</v>
      </c>
      <c r="P51" s="99">
        <f>SUM(P45:P50)</f>
        <v>12494500</v>
      </c>
      <c r="Q51" s="99">
        <f>SUM(Q45:Q50)</f>
        <v>301524500</v>
      </c>
      <c r="R51" s="97">
        <f t="shared" si="14"/>
        <v>0.04143776044732683</v>
      </c>
      <c r="S51" s="102">
        <f>SUM(S45:S50)</f>
        <v>1930000</v>
      </c>
      <c r="T51" s="103">
        <f>SUM(T45:T50)</f>
        <v>301524500</v>
      </c>
      <c r="U51" s="97">
        <f t="shared" si="15"/>
        <v>0.006400806567957164</v>
      </c>
      <c r="V51" s="102">
        <f>SUM(V45:V50)</f>
        <v>1930000</v>
      </c>
      <c r="W51" s="103">
        <f>SUM(W45:W50)</f>
        <v>2075075453</v>
      </c>
      <c r="X51" s="97">
        <f t="shared" si="16"/>
        <v>0.0009300866612872992</v>
      </c>
      <c r="Y51" s="102">
        <f>SUM(Y45:Y50)</f>
        <v>322139400</v>
      </c>
      <c r="Z51" s="102">
        <f>SUM(Z45:Z50)</f>
        <v>372169900</v>
      </c>
      <c r="AA51" s="97">
        <f t="shared" si="17"/>
        <v>0.865570805161836</v>
      </c>
      <c r="AB51" s="102">
        <f>SUM(AB45:AB50)</f>
        <v>100961569</v>
      </c>
      <c r="AC51" s="102">
        <f>SUM(AC45:AC50)</f>
        <v>254320850</v>
      </c>
      <c r="AD51" s="97">
        <f t="shared" si="18"/>
        <v>0.3969850250185936</v>
      </c>
      <c r="AE51" s="99">
        <f>SUM(AE45:AE50)</f>
        <v>86868743</v>
      </c>
      <c r="AF51" s="102">
        <f>SUM(AF45:AF50)</f>
        <v>937524618</v>
      </c>
      <c r="AG51" s="106">
        <f t="shared" si="19"/>
        <v>0.092657559419949</v>
      </c>
    </row>
    <row r="52" spans="1:33" s="12" customFormat="1" ht="12.75" customHeight="1">
      <c r="A52" s="24" t="s">
        <v>621</v>
      </c>
      <c r="B52" s="72" t="s">
        <v>285</v>
      </c>
      <c r="C52" s="26" t="s">
        <v>286</v>
      </c>
      <c r="D52" s="39">
        <v>28266828</v>
      </c>
      <c r="E52" s="40">
        <v>66231828</v>
      </c>
      <c r="F52" s="92">
        <f t="shared" si="10"/>
        <v>0.4267861669166069</v>
      </c>
      <c r="G52" s="93">
        <v>12244277</v>
      </c>
      <c r="H52" s="94">
        <v>31099760</v>
      </c>
      <c r="I52" s="92">
        <f t="shared" si="11"/>
        <v>0.3937096942227207</v>
      </c>
      <c r="J52" s="94">
        <v>12244277</v>
      </c>
      <c r="K52" s="94">
        <v>31099760</v>
      </c>
      <c r="L52" s="92">
        <f t="shared" si="12"/>
        <v>0.3937096942227207</v>
      </c>
      <c r="M52" s="94">
        <v>12244277</v>
      </c>
      <c r="N52" s="94">
        <v>28266828</v>
      </c>
      <c r="O52" s="92">
        <f t="shared" si="13"/>
        <v>0.43316770456168624</v>
      </c>
      <c r="P52" s="94">
        <v>0</v>
      </c>
      <c r="Q52" s="94">
        <v>25388000</v>
      </c>
      <c r="R52" s="92">
        <f t="shared" si="14"/>
        <v>0</v>
      </c>
      <c r="S52" s="95">
        <v>0</v>
      </c>
      <c r="T52" s="96">
        <v>25388000</v>
      </c>
      <c r="U52" s="92">
        <f t="shared" si="15"/>
        <v>0</v>
      </c>
      <c r="V52" s="95">
        <v>0</v>
      </c>
      <c r="W52" s="96">
        <v>63353000</v>
      </c>
      <c r="X52" s="92">
        <f t="shared" si="16"/>
        <v>0</v>
      </c>
      <c r="Y52" s="95">
        <v>11701165</v>
      </c>
      <c r="Z52" s="95">
        <v>25388000</v>
      </c>
      <c r="AA52" s="92">
        <f t="shared" si="17"/>
        <v>0.4608935323775012</v>
      </c>
      <c r="AB52" s="95">
        <v>0</v>
      </c>
      <c r="AC52" s="95">
        <v>0</v>
      </c>
      <c r="AD52" s="92">
        <f t="shared" si="18"/>
        <v>0</v>
      </c>
      <c r="AE52" s="94">
        <v>0</v>
      </c>
      <c r="AF52" s="95">
        <v>31099760</v>
      </c>
      <c r="AG52" s="104">
        <f t="shared" si="19"/>
        <v>0</v>
      </c>
    </row>
    <row r="53" spans="1:33" s="12" customFormat="1" ht="12.75" customHeight="1">
      <c r="A53" s="24" t="s">
        <v>621</v>
      </c>
      <c r="B53" s="72" t="s">
        <v>287</v>
      </c>
      <c r="C53" s="26" t="s">
        <v>288</v>
      </c>
      <c r="D53" s="39">
        <v>30284</v>
      </c>
      <c r="E53" s="40">
        <v>76871</v>
      </c>
      <c r="F53" s="92">
        <f t="shared" si="10"/>
        <v>0.39395871004670163</v>
      </c>
      <c r="G53" s="93">
        <v>25246</v>
      </c>
      <c r="H53" s="94">
        <v>52150</v>
      </c>
      <c r="I53" s="92">
        <f t="shared" si="11"/>
        <v>0.48410354745925216</v>
      </c>
      <c r="J53" s="94">
        <v>25246</v>
      </c>
      <c r="K53" s="94">
        <v>52150</v>
      </c>
      <c r="L53" s="92">
        <f t="shared" si="12"/>
        <v>0.48410354745925216</v>
      </c>
      <c r="M53" s="94">
        <v>25246</v>
      </c>
      <c r="N53" s="94">
        <v>30284</v>
      </c>
      <c r="O53" s="92">
        <f t="shared" si="13"/>
        <v>0.8336415268788799</v>
      </c>
      <c r="P53" s="94">
        <v>0</v>
      </c>
      <c r="Q53" s="94">
        <v>33294088</v>
      </c>
      <c r="R53" s="92">
        <f t="shared" si="14"/>
        <v>0</v>
      </c>
      <c r="S53" s="95">
        <v>0</v>
      </c>
      <c r="T53" s="96">
        <v>33294088</v>
      </c>
      <c r="U53" s="92">
        <f t="shared" si="15"/>
        <v>0</v>
      </c>
      <c r="V53" s="95">
        <v>0</v>
      </c>
      <c r="W53" s="96">
        <v>0</v>
      </c>
      <c r="X53" s="92">
        <f t="shared" si="16"/>
        <v>0</v>
      </c>
      <c r="Y53" s="95">
        <v>13350000</v>
      </c>
      <c r="Z53" s="95">
        <v>33294088</v>
      </c>
      <c r="AA53" s="92">
        <f t="shared" si="17"/>
        <v>0.40097208849811417</v>
      </c>
      <c r="AB53" s="95">
        <v>7019484</v>
      </c>
      <c r="AC53" s="95">
        <v>0</v>
      </c>
      <c r="AD53" s="92">
        <f t="shared" si="18"/>
        <v>0</v>
      </c>
      <c r="AE53" s="94">
        <v>2226873</v>
      </c>
      <c r="AF53" s="95">
        <v>52150</v>
      </c>
      <c r="AG53" s="104">
        <f t="shared" si="19"/>
        <v>42.70130393096836</v>
      </c>
    </row>
    <row r="54" spans="1:33" s="12" customFormat="1" ht="12.75" customHeight="1">
      <c r="A54" s="24" t="s">
        <v>621</v>
      </c>
      <c r="B54" s="72" t="s">
        <v>289</v>
      </c>
      <c r="C54" s="26" t="s">
        <v>290</v>
      </c>
      <c r="D54" s="39">
        <v>19911298</v>
      </c>
      <c r="E54" s="40">
        <v>28618210</v>
      </c>
      <c r="F54" s="92">
        <f t="shared" si="10"/>
        <v>0.695756233531028</v>
      </c>
      <c r="G54" s="93">
        <v>8029058</v>
      </c>
      <c r="H54" s="94">
        <v>19154210</v>
      </c>
      <c r="I54" s="92">
        <f t="shared" si="11"/>
        <v>0.4191798043354438</v>
      </c>
      <c r="J54" s="94">
        <v>8029058</v>
      </c>
      <c r="K54" s="94">
        <v>19154210</v>
      </c>
      <c r="L54" s="92">
        <f t="shared" si="12"/>
        <v>0.4191798043354438</v>
      </c>
      <c r="M54" s="94">
        <v>8029058</v>
      </c>
      <c r="N54" s="94">
        <v>19911298</v>
      </c>
      <c r="O54" s="92">
        <f t="shared" si="13"/>
        <v>0.4032413155586341</v>
      </c>
      <c r="P54" s="94">
        <v>0</v>
      </c>
      <c r="Q54" s="94">
        <v>0</v>
      </c>
      <c r="R54" s="92">
        <f t="shared" si="14"/>
        <v>0</v>
      </c>
      <c r="S54" s="95">
        <v>0</v>
      </c>
      <c r="T54" s="96">
        <v>0</v>
      </c>
      <c r="U54" s="92">
        <f t="shared" si="15"/>
        <v>0</v>
      </c>
      <c r="V54" s="95">
        <v>0</v>
      </c>
      <c r="W54" s="96">
        <v>0</v>
      </c>
      <c r="X54" s="92">
        <f t="shared" si="16"/>
        <v>0</v>
      </c>
      <c r="Y54" s="95">
        <v>4364000</v>
      </c>
      <c r="Z54" s="95">
        <v>9464000</v>
      </c>
      <c r="AA54" s="92">
        <f t="shared" si="17"/>
        <v>0.4611158072696534</v>
      </c>
      <c r="AB54" s="95">
        <v>3782095</v>
      </c>
      <c r="AC54" s="95">
        <v>1050000</v>
      </c>
      <c r="AD54" s="92">
        <f t="shared" si="18"/>
        <v>3.6019952380952382</v>
      </c>
      <c r="AE54" s="94">
        <v>3726021</v>
      </c>
      <c r="AF54" s="95">
        <v>19154210</v>
      </c>
      <c r="AG54" s="104">
        <f t="shared" si="19"/>
        <v>0.194527521625794</v>
      </c>
    </row>
    <row r="55" spans="1:33" s="12" customFormat="1" ht="12.75" customHeight="1">
      <c r="A55" s="24" t="s">
        <v>621</v>
      </c>
      <c r="B55" s="72" t="s">
        <v>291</v>
      </c>
      <c r="C55" s="26" t="s">
        <v>292</v>
      </c>
      <c r="D55" s="39">
        <v>12030</v>
      </c>
      <c r="E55" s="40">
        <v>53405</v>
      </c>
      <c r="F55" s="92">
        <f t="shared" si="10"/>
        <v>0.22525980713416346</v>
      </c>
      <c r="G55" s="93">
        <v>16378</v>
      </c>
      <c r="H55" s="94">
        <v>56034</v>
      </c>
      <c r="I55" s="92">
        <f t="shared" si="11"/>
        <v>0.29228682585573046</v>
      </c>
      <c r="J55" s="94">
        <v>16378</v>
      </c>
      <c r="K55" s="94">
        <v>56034</v>
      </c>
      <c r="L55" s="92">
        <f t="shared" si="12"/>
        <v>0.29228682585573046</v>
      </c>
      <c r="M55" s="94">
        <v>16378</v>
      </c>
      <c r="N55" s="94">
        <v>12030</v>
      </c>
      <c r="O55" s="92">
        <f t="shared" si="13"/>
        <v>1.3614297589359934</v>
      </c>
      <c r="P55" s="94">
        <v>3155</v>
      </c>
      <c r="Q55" s="94">
        <v>6484</v>
      </c>
      <c r="R55" s="92">
        <f t="shared" si="14"/>
        <v>0.4865823565700185</v>
      </c>
      <c r="S55" s="95">
        <v>0</v>
      </c>
      <c r="T55" s="96">
        <v>6484</v>
      </c>
      <c r="U55" s="92">
        <f t="shared" si="15"/>
        <v>0</v>
      </c>
      <c r="V55" s="95">
        <v>0</v>
      </c>
      <c r="W55" s="96">
        <v>18562</v>
      </c>
      <c r="X55" s="92">
        <f t="shared" si="16"/>
        <v>0</v>
      </c>
      <c r="Y55" s="95">
        <v>4804</v>
      </c>
      <c r="Z55" s="95">
        <v>6484</v>
      </c>
      <c r="AA55" s="92">
        <f t="shared" si="17"/>
        <v>0.7409006785934609</v>
      </c>
      <c r="AB55" s="95">
        <v>6142</v>
      </c>
      <c r="AC55" s="95">
        <v>341</v>
      </c>
      <c r="AD55" s="92">
        <v>0</v>
      </c>
      <c r="AE55" s="94">
        <v>5371</v>
      </c>
      <c r="AF55" s="95">
        <v>56034</v>
      </c>
      <c r="AG55" s="104">
        <f t="shared" si="19"/>
        <v>0.09585251811400221</v>
      </c>
    </row>
    <row r="56" spans="1:33" s="12" customFormat="1" ht="12.75" customHeight="1">
      <c r="A56" s="24" t="s">
        <v>621</v>
      </c>
      <c r="B56" s="72" t="s">
        <v>293</v>
      </c>
      <c r="C56" s="26" t="s">
        <v>294</v>
      </c>
      <c r="D56" s="39">
        <v>50606398</v>
      </c>
      <c r="E56" s="40">
        <v>71399315</v>
      </c>
      <c r="F56" s="92">
        <f t="shared" si="10"/>
        <v>0.7087798811515208</v>
      </c>
      <c r="G56" s="93">
        <v>21363011</v>
      </c>
      <c r="H56" s="94">
        <v>48327398</v>
      </c>
      <c r="I56" s="92">
        <f t="shared" si="11"/>
        <v>0.4420476144815411</v>
      </c>
      <c r="J56" s="94">
        <v>21363011</v>
      </c>
      <c r="K56" s="94">
        <v>48327398</v>
      </c>
      <c r="L56" s="92">
        <f t="shared" si="12"/>
        <v>0.4420476144815411</v>
      </c>
      <c r="M56" s="94">
        <v>21363011</v>
      </c>
      <c r="N56" s="94">
        <v>50606398</v>
      </c>
      <c r="O56" s="92">
        <f t="shared" si="13"/>
        <v>0.4221405166990941</v>
      </c>
      <c r="P56" s="94">
        <v>10023000</v>
      </c>
      <c r="Q56" s="94">
        <v>21336000</v>
      </c>
      <c r="R56" s="92">
        <f t="shared" si="14"/>
        <v>0.4697694038245219</v>
      </c>
      <c r="S56" s="95">
        <v>0</v>
      </c>
      <c r="T56" s="96">
        <v>21336000</v>
      </c>
      <c r="U56" s="92">
        <f t="shared" si="15"/>
        <v>0</v>
      </c>
      <c r="V56" s="95">
        <v>0</v>
      </c>
      <c r="W56" s="96">
        <v>44809000</v>
      </c>
      <c r="X56" s="92">
        <f t="shared" si="16"/>
        <v>0</v>
      </c>
      <c r="Y56" s="95">
        <v>9100000</v>
      </c>
      <c r="Z56" s="95">
        <v>21336000</v>
      </c>
      <c r="AA56" s="92">
        <f t="shared" si="17"/>
        <v>0.42650918635170604</v>
      </c>
      <c r="AB56" s="95">
        <v>7697933</v>
      </c>
      <c r="AC56" s="95">
        <v>4744000</v>
      </c>
      <c r="AD56" s="92">
        <f t="shared" si="18"/>
        <v>1.6226671585160202</v>
      </c>
      <c r="AE56" s="94">
        <v>28106026</v>
      </c>
      <c r="AF56" s="95">
        <v>48327398</v>
      </c>
      <c r="AG56" s="104">
        <f t="shared" si="19"/>
        <v>0.5815754036664668</v>
      </c>
    </row>
    <row r="57" spans="1:33" s="12" customFormat="1" ht="12.75" customHeight="1">
      <c r="A57" s="24" t="s">
        <v>622</v>
      </c>
      <c r="B57" s="72" t="s">
        <v>562</v>
      </c>
      <c r="C57" s="26" t="s">
        <v>563</v>
      </c>
      <c r="D57" s="39">
        <v>33733366</v>
      </c>
      <c r="E57" s="40">
        <v>173659625</v>
      </c>
      <c r="F57" s="92">
        <f t="shared" si="10"/>
        <v>0.19424990696599742</v>
      </c>
      <c r="G57" s="93">
        <v>69414462</v>
      </c>
      <c r="H57" s="94">
        <v>173659626</v>
      </c>
      <c r="I57" s="92">
        <f t="shared" si="11"/>
        <v>0.3997156022897343</v>
      </c>
      <c r="J57" s="94">
        <v>69414462</v>
      </c>
      <c r="K57" s="94">
        <v>168617136</v>
      </c>
      <c r="L57" s="92">
        <f t="shared" si="12"/>
        <v>0.41166908445177247</v>
      </c>
      <c r="M57" s="94">
        <v>69414462</v>
      </c>
      <c r="N57" s="94">
        <v>33733366</v>
      </c>
      <c r="O57" s="92">
        <f t="shared" si="13"/>
        <v>2.057738975707316</v>
      </c>
      <c r="P57" s="94">
        <v>0</v>
      </c>
      <c r="Q57" s="94">
        <v>0</v>
      </c>
      <c r="R57" s="92">
        <f t="shared" si="14"/>
        <v>0</v>
      </c>
      <c r="S57" s="95">
        <v>0</v>
      </c>
      <c r="T57" s="96">
        <v>0</v>
      </c>
      <c r="U57" s="92">
        <f t="shared" si="15"/>
        <v>0</v>
      </c>
      <c r="V57" s="95">
        <v>0</v>
      </c>
      <c r="W57" s="96">
        <v>1100000000</v>
      </c>
      <c r="X57" s="92">
        <f t="shared" si="16"/>
        <v>0</v>
      </c>
      <c r="Y57" s="95">
        <v>188776000</v>
      </c>
      <c r="Z57" s="95">
        <v>188847500</v>
      </c>
      <c r="AA57" s="92">
        <f t="shared" si="17"/>
        <v>0.9996213876275831</v>
      </c>
      <c r="AB57" s="95">
        <v>15172000</v>
      </c>
      <c r="AC57" s="95">
        <v>32402728</v>
      </c>
      <c r="AD57" s="92">
        <f t="shared" si="18"/>
        <v>0.4682321809447649</v>
      </c>
      <c r="AE57" s="94">
        <v>20000000</v>
      </c>
      <c r="AF57" s="95">
        <v>173659626</v>
      </c>
      <c r="AG57" s="104">
        <f t="shared" si="19"/>
        <v>0.11516781684189507</v>
      </c>
    </row>
    <row r="58" spans="1:33" s="65" customFormat="1" ht="12.75" customHeight="1">
      <c r="A58" s="73"/>
      <c r="B58" s="74" t="s">
        <v>649</v>
      </c>
      <c r="C58" s="20"/>
      <c r="D58" s="41">
        <f>SUM(N52:N57)</f>
        <v>132560204</v>
      </c>
      <c r="E58" s="42">
        <f>SUM(E52:E57)</f>
        <v>340039254</v>
      </c>
      <c r="F58" s="97">
        <f t="shared" si="10"/>
        <v>0.3898379450038436</v>
      </c>
      <c r="G58" s="98">
        <f>SUM(G52:G57)</f>
        <v>111092432</v>
      </c>
      <c r="H58" s="99">
        <f>SUM(H52:H57)</f>
        <v>272349178</v>
      </c>
      <c r="I58" s="97">
        <f t="shared" si="11"/>
        <v>0.40790441453067283</v>
      </c>
      <c r="J58" s="99">
        <f>SUM(J52:J57)</f>
        <v>111092432</v>
      </c>
      <c r="K58" s="99">
        <f>SUM(K52:K57)</f>
        <v>267306688</v>
      </c>
      <c r="L58" s="97">
        <f t="shared" si="12"/>
        <v>0.4155991487949602</v>
      </c>
      <c r="M58" s="99">
        <f>SUM(M52:M57)</f>
        <v>111092432</v>
      </c>
      <c r="N58" s="99">
        <f>SUM(N52:N57)</f>
        <v>132560204</v>
      </c>
      <c r="O58" s="97">
        <f t="shared" si="13"/>
        <v>0.8380526632261368</v>
      </c>
      <c r="P58" s="99">
        <f>SUM(P52:P57)</f>
        <v>10026155</v>
      </c>
      <c r="Q58" s="99">
        <f>SUM(Q52:Q57)</f>
        <v>80024572</v>
      </c>
      <c r="R58" s="97">
        <f t="shared" si="14"/>
        <v>0.12528845515100037</v>
      </c>
      <c r="S58" s="102">
        <f>SUM(S52:S57)</f>
        <v>0</v>
      </c>
      <c r="T58" s="103">
        <f>SUM(T52:T57)</f>
        <v>80024572</v>
      </c>
      <c r="U58" s="97">
        <f t="shared" si="15"/>
        <v>0</v>
      </c>
      <c r="V58" s="102">
        <f>SUM(V52:V57)</f>
        <v>0</v>
      </c>
      <c r="W58" s="103">
        <f>SUM(W52:W57)</f>
        <v>1208180562</v>
      </c>
      <c r="X58" s="97">
        <f t="shared" si="16"/>
        <v>0</v>
      </c>
      <c r="Y58" s="102">
        <f>SUM(Y52:Y57)</f>
        <v>227295969</v>
      </c>
      <c r="Z58" s="102">
        <f>SUM(Z52:Z57)</f>
        <v>278336072</v>
      </c>
      <c r="AA58" s="97">
        <f t="shared" si="17"/>
        <v>0.8166241887612756</v>
      </c>
      <c r="AB58" s="102">
        <f>SUM(AB52:AB57)</f>
        <v>33677654</v>
      </c>
      <c r="AC58" s="102">
        <f>SUM(AC52:AC57)</f>
        <v>38197069</v>
      </c>
      <c r="AD58" s="97">
        <f t="shared" si="18"/>
        <v>0.881681628504009</v>
      </c>
      <c r="AE58" s="99">
        <f>SUM(AE52:AE57)</f>
        <v>54064291</v>
      </c>
      <c r="AF58" s="102">
        <f>SUM(AF52:AF57)</f>
        <v>272349178</v>
      </c>
      <c r="AG58" s="106">
        <f t="shared" si="19"/>
        <v>0.19851093877727805</v>
      </c>
    </row>
    <row r="59" spans="1:33" s="12" customFormat="1" ht="12.75" customHeight="1">
      <c r="A59" s="24" t="s">
        <v>621</v>
      </c>
      <c r="B59" s="72" t="s">
        <v>295</v>
      </c>
      <c r="C59" s="26" t="s">
        <v>296</v>
      </c>
      <c r="D59" s="39">
        <v>19404198</v>
      </c>
      <c r="E59" s="40">
        <v>52595131</v>
      </c>
      <c r="F59" s="92">
        <f t="shared" si="10"/>
        <v>0.36893525372148994</v>
      </c>
      <c r="G59" s="93">
        <v>14821987</v>
      </c>
      <c r="H59" s="94">
        <v>37460134</v>
      </c>
      <c r="I59" s="92">
        <f t="shared" si="11"/>
        <v>0.39567362465921774</v>
      </c>
      <c r="J59" s="94">
        <v>14821987</v>
      </c>
      <c r="K59" s="94">
        <v>37460134</v>
      </c>
      <c r="L59" s="92">
        <f t="shared" si="12"/>
        <v>0.39567362465921774</v>
      </c>
      <c r="M59" s="94">
        <v>14821987</v>
      </c>
      <c r="N59" s="94">
        <v>19404198</v>
      </c>
      <c r="O59" s="92">
        <f t="shared" si="13"/>
        <v>0.763854656605751</v>
      </c>
      <c r="P59" s="94">
        <v>0</v>
      </c>
      <c r="Q59" s="94">
        <v>0</v>
      </c>
      <c r="R59" s="92">
        <f t="shared" si="14"/>
        <v>0</v>
      </c>
      <c r="S59" s="95">
        <v>0</v>
      </c>
      <c r="T59" s="96">
        <v>0</v>
      </c>
      <c r="U59" s="92">
        <f t="shared" si="15"/>
        <v>0</v>
      </c>
      <c r="V59" s="95">
        <v>0</v>
      </c>
      <c r="W59" s="96">
        <v>38695717</v>
      </c>
      <c r="X59" s="92">
        <f t="shared" si="16"/>
        <v>0</v>
      </c>
      <c r="Y59" s="95">
        <v>4630000</v>
      </c>
      <c r="Z59" s="95">
        <v>15135000</v>
      </c>
      <c r="AA59" s="92">
        <f t="shared" si="17"/>
        <v>0.3059134456557648</v>
      </c>
      <c r="AB59" s="95">
        <v>10872456</v>
      </c>
      <c r="AC59" s="95">
        <v>207748</v>
      </c>
      <c r="AD59" s="92">
        <v>0</v>
      </c>
      <c r="AE59" s="94">
        <v>5195507</v>
      </c>
      <c r="AF59" s="95">
        <v>37460134</v>
      </c>
      <c r="AG59" s="104">
        <f t="shared" si="19"/>
        <v>0.13869429831724575</v>
      </c>
    </row>
    <row r="60" spans="1:33" s="12" customFormat="1" ht="12.75" customHeight="1">
      <c r="A60" s="24" t="s">
        <v>621</v>
      </c>
      <c r="B60" s="72" t="s">
        <v>75</v>
      </c>
      <c r="C60" s="26" t="s">
        <v>76</v>
      </c>
      <c r="D60" s="39">
        <v>1400810200</v>
      </c>
      <c r="E60" s="40">
        <v>1557757100</v>
      </c>
      <c r="F60" s="92">
        <f t="shared" si="10"/>
        <v>0.8992481562112604</v>
      </c>
      <c r="G60" s="93">
        <v>358971400</v>
      </c>
      <c r="H60" s="94">
        <v>1614488900</v>
      </c>
      <c r="I60" s="92">
        <f t="shared" si="11"/>
        <v>0.22234367792804274</v>
      </c>
      <c r="J60" s="94">
        <v>358971400</v>
      </c>
      <c r="K60" s="94">
        <v>928988900</v>
      </c>
      <c r="L60" s="92">
        <f t="shared" si="12"/>
        <v>0.38641086023740434</v>
      </c>
      <c r="M60" s="94">
        <v>358971400</v>
      </c>
      <c r="N60" s="94">
        <v>1400810200</v>
      </c>
      <c r="O60" s="92">
        <f t="shared" si="13"/>
        <v>0.25625984162593907</v>
      </c>
      <c r="P60" s="94">
        <v>158495900</v>
      </c>
      <c r="Q60" s="94">
        <v>234827400</v>
      </c>
      <c r="R60" s="92">
        <f t="shared" si="14"/>
        <v>0.6749463648620221</v>
      </c>
      <c r="S60" s="95">
        <v>119592000</v>
      </c>
      <c r="T60" s="96">
        <v>234827400</v>
      </c>
      <c r="U60" s="92">
        <f t="shared" si="15"/>
        <v>0.5092761747564382</v>
      </c>
      <c r="V60" s="95">
        <v>119592000</v>
      </c>
      <c r="W60" s="96">
        <v>2943712000</v>
      </c>
      <c r="X60" s="92">
        <f t="shared" si="16"/>
        <v>0.04062625691643748</v>
      </c>
      <c r="Y60" s="95">
        <v>197990800</v>
      </c>
      <c r="Z60" s="95">
        <v>234827400</v>
      </c>
      <c r="AA60" s="92">
        <f t="shared" si="17"/>
        <v>0.8431332970513662</v>
      </c>
      <c r="AB60" s="95">
        <v>98036000</v>
      </c>
      <c r="AC60" s="95">
        <v>1109807000</v>
      </c>
      <c r="AD60" s="92">
        <f t="shared" si="18"/>
        <v>0.08833608005716309</v>
      </c>
      <c r="AE60" s="94">
        <v>214799000</v>
      </c>
      <c r="AF60" s="95">
        <v>1614488900</v>
      </c>
      <c r="AG60" s="104">
        <f t="shared" si="19"/>
        <v>0.13304458147714734</v>
      </c>
    </row>
    <row r="61" spans="1:33" s="12" customFormat="1" ht="12.75" customHeight="1">
      <c r="A61" s="24" t="s">
        <v>621</v>
      </c>
      <c r="B61" s="72" t="s">
        <v>297</v>
      </c>
      <c r="C61" s="26" t="s">
        <v>298</v>
      </c>
      <c r="D61" s="39">
        <v>35632016</v>
      </c>
      <c r="E61" s="40">
        <v>55363016</v>
      </c>
      <c r="F61" s="92">
        <f t="shared" si="10"/>
        <v>0.6436068439624026</v>
      </c>
      <c r="G61" s="93">
        <v>8209416</v>
      </c>
      <c r="H61" s="94">
        <v>16956342</v>
      </c>
      <c r="I61" s="92">
        <f t="shared" si="11"/>
        <v>0.4841501781457345</v>
      </c>
      <c r="J61" s="94">
        <v>8209416</v>
      </c>
      <c r="K61" s="94">
        <v>16956342</v>
      </c>
      <c r="L61" s="92">
        <f t="shared" si="12"/>
        <v>0.4841501781457345</v>
      </c>
      <c r="M61" s="94">
        <v>8209416</v>
      </c>
      <c r="N61" s="94">
        <v>35632016</v>
      </c>
      <c r="O61" s="92">
        <f t="shared" si="13"/>
        <v>0.23039437341967964</v>
      </c>
      <c r="P61" s="94">
        <v>11000</v>
      </c>
      <c r="Q61" s="94">
        <v>5820639</v>
      </c>
      <c r="R61" s="92">
        <f t="shared" si="14"/>
        <v>0.0018898268729601682</v>
      </c>
      <c r="S61" s="95">
        <v>0</v>
      </c>
      <c r="T61" s="96">
        <v>5820639</v>
      </c>
      <c r="U61" s="92">
        <f t="shared" si="15"/>
        <v>0</v>
      </c>
      <c r="V61" s="95">
        <v>0</v>
      </c>
      <c r="W61" s="96">
        <v>11788684</v>
      </c>
      <c r="X61" s="92">
        <f t="shared" si="16"/>
        <v>0</v>
      </c>
      <c r="Y61" s="95">
        <v>11000</v>
      </c>
      <c r="Z61" s="95">
        <v>5831639</v>
      </c>
      <c r="AA61" s="92">
        <f t="shared" si="17"/>
        <v>0.0018862621640331303</v>
      </c>
      <c r="AB61" s="95">
        <v>792814</v>
      </c>
      <c r="AC61" s="95">
        <v>0</v>
      </c>
      <c r="AD61" s="92">
        <f t="shared" si="18"/>
        <v>0</v>
      </c>
      <c r="AE61" s="94">
        <v>2188755</v>
      </c>
      <c r="AF61" s="95">
        <v>16956342</v>
      </c>
      <c r="AG61" s="104">
        <f t="shared" si="19"/>
        <v>0.12908179134391132</v>
      </c>
    </row>
    <row r="62" spans="1:33" s="12" customFormat="1" ht="12.75" customHeight="1">
      <c r="A62" s="24" t="s">
        <v>621</v>
      </c>
      <c r="B62" s="72" t="s">
        <v>299</v>
      </c>
      <c r="C62" s="26" t="s">
        <v>300</v>
      </c>
      <c r="D62" s="39">
        <v>98516070</v>
      </c>
      <c r="E62" s="40">
        <v>153955490</v>
      </c>
      <c r="F62" s="92">
        <f t="shared" si="10"/>
        <v>0.6398996878903117</v>
      </c>
      <c r="G62" s="93">
        <v>51818290</v>
      </c>
      <c r="H62" s="94">
        <v>153743380</v>
      </c>
      <c r="I62" s="92">
        <f t="shared" si="11"/>
        <v>0.3370440405303955</v>
      </c>
      <c r="J62" s="94">
        <v>51818290</v>
      </c>
      <c r="K62" s="94">
        <v>129371820</v>
      </c>
      <c r="L62" s="92">
        <f t="shared" si="12"/>
        <v>0.4005376905109629</v>
      </c>
      <c r="M62" s="94">
        <v>51818290</v>
      </c>
      <c r="N62" s="94">
        <v>98516070</v>
      </c>
      <c r="O62" s="92">
        <f t="shared" si="13"/>
        <v>0.5259881966464963</v>
      </c>
      <c r="P62" s="94">
        <v>0</v>
      </c>
      <c r="Q62" s="94">
        <v>52641707</v>
      </c>
      <c r="R62" s="92">
        <f t="shared" si="14"/>
        <v>0</v>
      </c>
      <c r="S62" s="95">
        <v>0</v>
      </c>
      <c r="T62" s="96">
        <v>52641707</v>
      </c>
      <c r="U62" s="92">
        <f t="shared" si="15"/>
        <v>0</v>
      </c>
      <c r="V62" s="95">
        <v>0</v>
      </c>
      <c r="W62" s="96">
        <v>238224000</v>
      </c>
      <c r="X62" s="92">
        <f t="shared" si="16"/>
        <v>0</v>
      </c>
      <c r="Y62" s="95">
        <v>40368794</v>
      </c>
      <c r="Z62" s="95">
        <v>52641707</v>
      </c>
      <c r="AA62" s="92">
        <f t="shared" si="17"/>
        <v>0.76685951692258</v>
      </c>
      <c r="AB62" s="95">
        <v>15499000</v>
      </c>
      <c r="AC62" s="95">
        <v>46518830</v>
      </c>
      <c r="AD62" s="92">
        <f t="shared" si="18"/>
        <v>0.3331769092214916</v>
      </c>
      <c r="AE62" s="94">
        <v>12815000</v>
      </c>
      <c r="AF62" s="95">
        <v>153743380</v>
      </c>
      <c r="AG62" s="104">
        <f t="shared" si="19"/>
        <v>0.08335318242645634</v>
      </c>
    </row>
    <row r="63" spans="1:33" s="12" customFormat="1" ht="12.75" customHeight="1">
      <c r="A63" s="24" t="s">
        <v>621</v>
      </c>
      <c r="B63" s="72" t="s">
        <v>301</v>
      </c>
      <c r="C63" s="26" t="s">
        <v>302</v>
      </c>
      <c r="D63" s="39">
        <v>22423600</v>
      </c>
      <c r="E63" s="40">
        <v>40509900</v>
      </c>
      <c r="F63" s="92">
        <f t="shared" si="10"/>
        <v>0.5535338275335165</v>
      </c>
      <c r="G63" s="93">
        <v>13560000</v>
      </c>
      <c r="H63" s="94">
        <v>57036610</v>
      </c>
      <c r="I63" s="92">
        <f t="shared" si="11"/>
        <v>0.23774203971799868</v>
      </c>
      <c r="J63" s="94">
        <v>13560000</v>
      </c>
      <c r="K63" s="94">
        <v>48141610</v>
      </c>
      <c r="L63" s="92">
        <f t="shared" si="12"/>
        <v>0.2816690177166904</v>
      </c>
      <c r="M63" s="94">
        <v>13560000</v>
      </c>
      <c r="N63" s="94">
        <v>22423600</v>
      </c>
      <c r="O63" s="92">
        <f t="shared" si="13"/>
        <v>0.6047200271142903</v>
      </c>
      <c r="P63" s="94">
        <v>1601000</v>
      </c>
      <c r="Q63" s="94">
        <v>15663000</v>
      </c>
      <c r="R63" s="92">
        <f t="shared" si="14"/>
        <v>0.10221541211772968</v>
      </c>
      <c r="S63" s="95">
        <v>1000000</v>
      </c>
      <c r="T63" s="96">
        <v>15663000</v>
      </c>
      <c r="U63" s="92">
        <f t="shared" si="15"/>
        <v>0.06384472961757007</v>
      </c>
      <c r="V63" s="95">
        <v>1000000</v>
      </c>
      <c r="W63" s="96">
        <v>39000000</v>
      </c>
      <c r="X63" s="92">
        <f t="shared" si="16"/>
        <v>0.02564102564102564</v>
      </c>
      <c r="Y63" s="95">
        <v>5000000</v>
      </c>
      <c r="Z63" s="95">
        <v>15663000</v>
      </c>
      <c r="AA63" s="92">
        <f t="shared" si="17"/>
        <v>0.31922364808785036</v>
      </c>
      <c r="AB63" s="95">
        <v>2052000</v>
      </c>
      <c r="AC63" s="95">
        <v>11636000</v>
      </c>
      <c r="AD63" s="92">
        <f t="shared" si="18"/>
        <v>0.1763492609144036</v>
      </c>
      <c r="AE63" s="94">
        <v>7500000</v>
      </c>
      <c r="AF63" s="95">
        <v>57036610</v>
      </c>
      <c r="AG63" s="104">
        <f t="shared" si="19"/>
        <v>0.13149449099446828</v>
      </c>
    </row>
    <row r="64" spans="1:33" s="12" customFormat="1" ht="12.75" customHeight="1">
      <c r="A64" s="24" t="s">
        <v>621</v>
      </c>
      <c r="B64" s="72" t="s">
        <v>303</v>
      </c>
      <c r="C64" s="26" t="s">
        <v>304</v>
      </c>
      <c r="D64" s="39">
        <v>24431039</v>
      </c>
      <c r="E64" s="40">
        <v>63425039</v>
      </c>
      <c r="F64" s="92">
        <f t="shared" si="10"/>
        <v>0.3851954903803843</v>
      </c>
      <c r="G64" s="93">
        <v>15173139</v>
      </c>
      <c r="H64" s="94">
        <v>61834693</v>
      </c>
      <c r="I64" s="92">
        <f t="shared" si="11"/>
        <v>0.24538229695747013</v>
      </c>
      <c r="J64" s="94">
        <v>15173139</v>
      </c>
      <c r="K64" s="94">
        <v>56129241</v>
      </c>
      <c r="L64" s="92">
        <f t="shared" si="12"/>
        <v>0.2703250343256913</v>
      </c>
      <c r="M64" s="94">
        <v>15173139</v>
      </c>
      <c r="N64" s="94">
        <v>24431039</v>
      </c>
      <c r="O64" s="92">
        <f t="shared" si="13"/>
        <v>0.6210599148075528</v>
      </c>
      <c r="P64" s="94">
        <v>0</v>
      </c>
      <c r="Q64" s="94">
        <v>14872000</v>
      </c>
      <c r="R64" s="92">
        <f t="shared" si="14"/>
        <v>0</v>
      </c>
      <c r="S64" s="95">
        <v>0</v>
      </c>
      <c r="T64" s="96">
        <v>14872000</v>
      </c>
      <c r="U64" s="92">
        <f t="shared" si="15"/>
        <v>0</v>
      </c>
      <c r="V64" s="95">
        <v>0</v>
      </c>
      <c r="W64" s="96">
        <v>71425228</v>
      </c>
      <c r="X64" s="92">
        <f t="shared" si="16"/>
        <v>0</v>
      </c>
      <c r="Y64" s="95">
        <v>8269824</v>
      </c>
      <c r="Z64" s="95">
        <v>14872000</v>
      </c>
      <c r="AA64" s="92">
        <f t="shared" si="17"/>
        <v>0.556066702528241</v>
      </c>
      <c r="AB64" s="95">
        <v>2645929</v>
      </c>
      <c r="AC64" s="95">
        <v>14223</v>
      </c>
      <c r="AD64" s="92">
        <v>0</v>
      </c>
      <c r="AE64" s="94">
        <v>2341657</v>
      </c>
      <c r="AF64" s="95">
        <v>61834693</v>
      </c>
      <c r="AG64" s="104">
        <f t="shared" si="19"/>
        <v>0.0378696308882782</v>
      </c>
    </row>
    <row r="65" spans="1:33" s="12" customFormat="1" ht="12.75" customHeight="1">
      <c r="A65" s="24" t="s">
        <v>622</v>
      </c>
      <c r="B65" s="72" t="s">
        <v>564</v>
      </c>
      <c r="C65" s="26" t="s">
        <v>565</v>
      </c>
      <c r="D65" s="39">
        <v>201566907</v>
      </c>
      <c r="E65" s="40">
        <v>502068809</v>
      </c>
      <c r="F65" s="92">
        <f t="shared" si="10"/>
        <v>0.4014726734398671</v>
      </c>
      <c r="G65" s="93">
        <v>107328846</v>
      </c>
      <c r="H65" s="94">
        <v>353423030</v>
      </c>
      <c r="I65" s="92">
        <f t="shared" si="11"/>
        <v>0.303683792196564</v>
      </c>
      <c r="J65" s="94">
        <v>107328846</v>
      </c>
      <c r="K65" s="94">
        <v>336234210</v>
      </c>
      <c r="L65" s="92">
        <f t="shared" si="12"/>
        <v>0.3192085838023442</v>
      </c>
      <c r="M65" s="94">
        <v>107328846</v>
      </c>
      <c r="N65" s="94">
        <v>201566907</v>
      </c>
      <c r="O65" s="92">
        <f t="shared" si="13"/>
        <v>0.5324725551302923</v>
      </c>
      <c r="P65" s="94">
        <v>22890000</v>
      </c>
      <c r="Q65" s="94">
        <v>148646279</v>
      </c>
      <c r="R65" s="92">
        <f t="shared" si="14"/>
        <v>0.1539897275195163</v>
      </c>
      <c r="S65" s="95">
        <v>0</v>
      </c>
      <c r="T65" s="96">
        <v>148646279</v>
      </c>
      <c r="U65" s="92">
        <f t="shared" si="15"/>
        <v>0</v>
      </c>
      <c r="V65" s="95">
        <v>0</v>
      </c>
      <c r="W65" s="96">
        <v>640998000</v>
      </c>
      <c r="X65" s="92">
        <f t="shared" si="16"/>
        <v>0</v>
      </c>
      <c r="Y65" s="95">
        <v>147472279</v>
      </c>
      <c r="Z65" s="95">
        <v>148646279</v>
      </c>
      <c r="AA65" s="92">
        <f t="shared" si="17"/>
        <v>0.9921020559149012</v>
      </c>
      <c r="AB65" s="95">
        <v>11147000</v>
      </c>
      <c r="AC65" s="95">
        <v>30449955</v>
      </c>
      <c r="AD65" s="92">
        <f t="shared" si="18"/>
        <v>0.36607607466086567</v>
      </c>
      <c r="AE65" s="94">
        <v>33910000</v>
      </c>
      <c r="AF65" s="95">
        <v>353423030</v>
      </c>
      <c r="AG65" s="104">
        <f t="shared" si="19"/>
        <v>0.0959473410660307</v>
      </c>
    </row>
    <row r="66" spans="1:33" s="65" customFormat="1" ht="12.75" customHeight="1">
      <c r="A66" s="73"/>
      <c r="B66" s="74" t="s">
        <v>650</v>
      </c>
      <c r="C66" s="20"/>
      <c r="D66" s="41">
        <f>SUM(N59:N65)</f>
        <v>1802784030</v>
      </c>
      <c r="E66" s="42">
        <f>SUM(E59:E65)</f>
        <v>2425674485</v>
      </c>
      <c r="F66" s="97">
        <f t="shared" si="10"/>
        <v>0.7432093799675681</v>
      </c>
      <c r="G66" s="98">
        <f>SUM(G59:G65)</f>
        <v>569883078</v>
      </c>
      <c r="H66" s="99">
        <f>SUM(H59:H65)</f>
        <v>2294943089</v>
      </c>
      <c r="I66" s="97">
        <f t="shared" si="11"/>
        <v>0.24832122449202923</v>
      </c>
      <c r="J66" s="99">
        <f>SUM(J59:J65)</f>
        <v>569883078</v>
      </c>
      <c r="K66" s="99">
        <f>SUM(K59:K65)</f>
        <v>1553282257</v>
      </c>
      <c r="L66" s="97">
        <f t="shared" si="12"/>
        <v>0.36688958200080696</v>
      </c>
      <c r="M66" s="99">
        <f>SUM(M59:M65)</f>
        <v>569883078</v>
      </c>
      <c r="N66" s="99">
        <f>SUM(N59:N65)</f>
        <v>1802784030</v>
      </c>
      <c r="O66" s="97">
        <f t="shared" si="13"/>
        <v>0.3161127836261119</v>
      </c>
      <c r="P66" s="99">
        <f>SUM(P59:P65)</f>
        <v>182997900</v>
      </c>
      <c r="Q66" s="99">
        <f>SUM(Q59:Q65)</f>
        <v>472471025</v>
      </c>
      <c r="R66" s="97">
        <f t="shared" si="14"/>
        <v>0.3873208944400347</v>
      </c>
      <c r="S66" s="102">
        <f>SUM(S59:S65)</f>
        <v>120592000</v>
      </c>
      <c r="T66" s="103">
        <f>SUM(T59:T65)</f>
        <v>472471025</v>
      </c>
      <c r="U66" s="97">
        <f t="shared" si="15"/>
        <v>0.2552368158449505</v>
      </c>
      <c r="V66" s="102">
        <f>SUM(V59:V65)</f>
        <v>120592000</v>
      </c>
      <c r="W66" s="103">
        <f>SUM(W59:W65)</f>
        <v>3983843629</v>
      </c>
      <c r="X66" s="97">
        <f t="shared" si="16"/>
        <v>0.030270264405500843</v>
      </c>
      <c r="Y66" s="102">
        <f>SUM(Y59:Y65)</f>
        <v>403742697</v>
      </c>
      <c r="Z66" s="102">
        <f>SUM(Z59:Z65)</f>
        <v>487617025</v>
      </c>
      <c r="AA66" s="97">
        <f t="shared" si="17"/>
        <v>0.8279913872982593</v>
      </c>
      <c r="AB66" s="102">
        <f>SUM(AB59:AB65)</f>
        <v>141045199</v>
      </c>
      <c r="AC66" s="102">
        <f>SUM(AC59:AC65)</f>
        <v>1198633756</v>
      </c>
      <c r="AD66" s="97">
        <f t="shared" si="18"/>
        <v>0.11767163930931376</v>
      </c>
      <c r="AE66" s="99">
        <f>SUM(AE59:AE65)</f>
        <v>278749919</v>
      </c>
      <c r="AF66" s="102">
        <f>SUM(AF59:AF65)</f>
        <v>2294943089</v>
      </c>
      <c r="AG66" s="106">
        <f t="shared" si="19"/>
        <v>0.12146267170462283</v>
      </c>
    </row>
    <row r="67" spans="1:33" s="12" customFormat="1" ht="12.75" customHeight="1">
      <c r="A67" s="24" t="s">
        <v>621</v>
      </c>
      <c r="B67" s="72" t="s">
        <v>305</v>
      </c>
      <c r="C67" s="26" t="s">
        <v>306</v>
      </c>
      <c r="D67" s="39">
        <v>42941000</v>
      </c>
      <c r="E67" s="40">
        <v>100935000</v>
      </c>
      <c r="F67" s="92">
        <f t="shared" si="10"/>
        <v>0.42543220884727795</v>
      </c>
      <c r="G67" s="93">
        <v>28237000</v>
      </c>
      <c r="H67" s="94">
        <v>91669000</v>
      </c>
      <c r="I67" s="92">
        <f t="shared" si="11"/>
        <v>0.30803215918140264</v>
      </c>
      <c r="J67" s="94">
        <v>28237000</v>
      </c>
      <c r="K67" s="94">
        <v>85594000</v>
      </c>
      <c r="L67" s="92">
        <f t="shared" si="12"/>
        <v>0.3298946187816903</v>
      </c>
      <c r="M67" s="94">
        <v>28237000</v>
      </c>
      <c r="N67" s="94">
        <v>42941000</v>
      </c>
      <c r="O67" s="92">
        <f t="shared" si="13"/>
        <v>0.6575766749726368</v>
      </c>
      <c r="P67" s="94">
        <v>1951000</v>
      </c>
      <c r="Q67" s="94">
        <v>80304000</v>
      </c>
      <c r="R67" s="92">
        <f t="shared" si="14"/>
        <v>0.024295178322374975</v>
      </c>
      <c r="S67" s="95">
        <v>0</v>
      </c>
      <c r="T67" s="96">
        <v>80304000</v>
      </c>
      <c r="U67" s="92">
        <f t="shared" si="15"/>
        <v>0</v>
      </c>
      <c r="V67" s="95">
        <v>0</v>
      </c>
      <c r="W67" s="96">
        <v>35000000</v>
      </c>
      <c r="X67" s="92">
        <f t="shared" si="16"/>
        <v>0</v>
      </c>
      <c r="Y67" s="95">
        <v>73617000</v>
      </c>
      <c r="Z67" s="95">
        <v>76402000</v>
      </c>
      <c r="AA67" s="92">
        <f t="shared" si="17"/>
        <v>0.9635480746577315</v>
      </c>
      <c r="AB67" s="95">
        <v>8000000</v>
      </c>
      <c r="AC67" s="95">
        <v>14094000</v>
      </c>
      <c r="AD67" s="92">
        <f t="shared" si="18"/>
        <v>0.5676174258549738</v>
      </c>
      <c r="AE67" s="94">
        <v>10000000</v>
      </c>
      <c r="AF67" s="95">
        <v>91669000</v>
      </c>
      <c r="AG67" s="104">
        <f t="shared" si="19"/>
        <v>0.10908813230208686</v>
      </c>
    </row>
    <row r="68" spans="1:33" s="12" customFormat="1" ht="12.75" customHeight="1">
      <c r="A68" s="24" t="s">
        <v>621</v>
      </c>
      <c r="B68" s="72" t="s">
        <v>307</v>
      </c>
      <c r="C68" s="26" t="s">
        <v>308</v>
      </c>
      <c r="D68" s="39">
        <v>620219814</v>
      </c>
      <c r="E68" s="40">
        <v>682162051</v>
      </c>
      <c r="F68" s="92">
        <f t="shared" si="10"/>
        <v>0.9091971813600637</v>
      </c>
      <c r="G68" s="93">
        <v>174005540</v>
      </c>
      <c r="H68" s="94">
        <v>682121466</v>
      </c>
      <c r="I68" s="92">
        <f t="shared" si="11"/>
        <v>0.2550946549452235</v>
      </c>
      <c r="J68" s="94">
        <v>174005540</v>
      </c>
      <c r="K68" s="94">
        <v>443621466</v>
      </c>
      <c r="L68" s="92">
        <f t="shared" si="12"/>
        <v>0.392238774126408</v>
      </c>
      <c r="M68" s="94">
        <v>174005540</v>
      </c>
      <c r="N68" s="94">
        <v>620219814</v>
      </c>
      <c r="O68" s="92">
        <f t="shared" si="13"/>
        <v>0.28055462929792824</v>
      </c>
      <c r="P68" s="94">
        <v>134428531</v>
      </c>
      <c r="Q68" s="94">
        <v>276071575</v>
      </c>
      <c r="R68" s="92">
        <f t="shared" si="14"/>
        <v>0.48693361857337175</v>
      </c>
      <c r="S68" s="95">
        <v>86161413</v>
      </c>
      <c r="T68" s="96">
        <v>276071575</v>
      </c>
      <c r="U68" s="92">
        <f t="shared" si="15"/>
        <v>0.3120980962998454</v>
      </c>
      <c r="V68" s="95">
        <v>86161413</v>
      </c>
      <c r="W68" s="96">
        <v>832428021</v>
      </c>
      <c r="X68" s="92">
        <f t="shared" si="16"/>
        <v>0.10350614206438397</v>
      </c>
      <c r="Y68" s="95">
        <v>244660206</v>
      </c>
      <c r="Z68" s="95">
        <v>276071575</v>
      </c>
      <c r="AA68" s="92">
        <f t="shared" si="17"/>
        <v>0.8862201985119258</v>
      </c>
      <c r="AB68" s="95">
        <v>89009438</v>
      </c>
      <c r="AC68" s="95">
        <v>357477546</v>
      </c>
      <c r="AD68" s="92">
        <f t="shared" si="18"/>
        <v>0.24899308780641569</v>
      </c>
      <c r="AE68" s="94">
        <v>85661302</v>
      </c>
      <c r="AF68" s="95">
        <v>682121466</v>
      </c>
      <c r="AG68" s="104">
        <f t="shared" si="19"/>
        <v>0.12558071585449856</v>
      </c>
    </row>
    <row r="69" spans="1:33" s="12" customFormat="1" ht="12.75" customHeight="1">
      <c r="A69" s="24" t="s">
        <v>621</v>
      </c>
      <c r="B69" s="72" t="s">
        <v>309</v>
      </c>
      <c r="C69" s="26" t="s">
        <v>310</v>
      </c>
      <c r="D69" s="39">
        <v>90589700</v>
      </c>
      <c r="E69" s="40">
        <v>90589700</v>
      </c>
      <c r="F69" s="92">
        <f t="shared" si="10"/>
        <v>1</v>
      </c>
      <c r="G69" s="93">
        <v>26820722</v>
      </c>
      <c r="H69" s="94">
        <v>90839697</v>
      </c>
      <c r="I69" s="92">
        <f t="shared" si="11"/>
        <v>0.295253318601448</v>
      </c>
      <c r="J69" s="94">
        <v>26820722</v>
      </c>
      <c r="K69" s="94">
        <v>90839697</v>
      </c>
      <c r="L69" s="92">
        <f t="shared" si="12"/>
        <v>0.295253318601448</v>
      </c>
      <c r="M69" s="94">
        <v>26820722</v>
      </c>
      <c r="N69" s="94">
        <v>90589700</v>
      </c>
      <c r="O69" s="92">
        <f t="shared" si="13"/>
        <v>0.2960681181193888</v>
      </c>
      <c r="P69" s="94">
        <v>0</v>
      </c>
      <c r="Q69" s="94">
        <v>24314108</v>
      </c>
      <c r="R69" s="92">
        <f t="shared" si="14"/>
        <v>0</v>
      </c>
      <c r="S69" s="95">
        <v>0</v>
      </c>
      <c r="T69" s="96">
        <v>24314108</v>
      </c>
      <c r="U69" s="92">
        <f t="shared" si="15"/>
        <v>0</v>
      </c>
      <c r="V69" s="95">
        <v>0</v>
      </c>
      <c r="W69" s="96">
        <v>83828500</v>
      </c>
      <c r="X69" s="92">
        <f t="shared" si="16"/>
        <v>0</v>
      </c>
      <c r="Y69" s="95">
        <v>1036108</v>
      </c>
      <c r="Z69" s="95">
        <v>42314108</v>
      </c>
      <c r="AA69" s="92">
        <f t="shared" si="17"/>
        <v>0.024486112291437174</v>
      </c>
      <c r="AB69" s="95">
        <v>541018</v>
      </c>
      <c r="AC69" s="95">
        <v>0</v>
      </c>
      <c r="AD69" s="92">
        <f t="shared" si="18"/>
        <v>0</v>
      </c>
      <c r="AE69" s="94">
        <v>1969206</v>
      </c>
      <c r="AF69" s="95">
        <v>90839697</v>
      </c>
      <c r="AG69" s="104">
        <f t="shared" si="19"/>
        <v>0.02167781339032868</v>
      </c>
    </row>
    <row r="70" spans="1:33" s="12" customFormat="1" ht="12.75" customHeight="1">
      <c r="A70" s="24" t="s">
        <v>621</v>
      </c>
      <c r="B70" s="72" t="s">
        <v>311</v>
      </c>
      <c r="C70" s="26" t="s">
        <v>312</v>
      </c>
      <c r="D70" s="39">
        <v>0</v>
      </c>
      <c r="E70" s="40">
        <v>0</v>
      </c>
      <c r="F70" s="92">
        <f t="shared" si="10"/>
        <v>0</v>
      </c>
      <c r="G70" s="93">
        <v>0</v>
      </c>
      <c r="H70" s="94">
        <v>0</v>
      </c>
      <c r="I70" s="92">
        <f t="shared" si="11"/>
        <v>0</v>
      </c>
      <c r="J70" s="94">
        <v>0</v>
      </c>
      <c r="K70" s="94">
        <v>0</v>
      </c>
      <c r="L70" s="92">
        <f t="shared" si="12"/>
        <v>0</v>
      </c>
      <c r="M70" s="94">
        <v>0</v>
      </c>
      <c r="N70" s="94">
        <v>0</v>
      </c>
      <c r="O70" s="92">
        <f t="shared" si="13"/>
        <v>0</v>
      </c>
      <c r="P70" s="94">
        <v>0</v>
      </c>
      <c r="Q70" s="94">
        <v>0</v>
      </c>
      <c r="R70" s="92">
        <f t="shared" si="14"/>
        <v>0</v>
      </c>
      <c r="S70" s="95">
        <v>0</v>
      </c>
      <c r="T70" s="96">
        <v>0</v>
      </c>
      <c r="U70" s="92">
        <f t="shared" si="15"/>
        <v>0</v>
      </c>
      <c r="V70" s="95">
        <v>0</v>
      </c>
      <c r="W70" s="96">
        <v>65073731</v>
      </c>
      <c r="X70" s="92">
        <f t="shared" si="16"/>
        <v>0</v>
      </c>
      <c r="Y70" s="95">
        <v>19036000</v>
      </c>
      <c r="Z70" s="95">
        <v>20343000</v>
      </c>
      <c r="AA70" s="92">
        <f t="shared" si="17"/>
        <v>0.9357518556751708</v>
      </c>
      <c r="AB70" s="95">
        <v>1986377</v>
      </c>
      <c r="AC70" s="95">
        <v>0</v>
      </c>
      <c r="AD70" s="92">
        <f t="shared" si="18"/>
        <v>0</v>
      </c>
      <c r="AE70" s="94">
        <v>6256834</v>
      </c>
      <c r="AF70" s="95">
        <v>0</v>
      </c>
      <c r="AG70" s="104">
        <f t="shared" si="19"/>
        <v>0</v>
      </c>
    </row>
    <row r="71" spans="1:33" s="12" customFormat="1" ht="12.75" customHeight="1">
      <c r="A71" s="24" t="s">
        <v>622</v>
      </c>
      <c r="B71" s="72" t="s">
        <v>566</v>
      </c>
      <c r="C71" s="26" t="s">
        <v>567</v>
      </c>
      <c r="D71" s="39">
        <v>139806161</v>
      </c>
      <c r="E71" s="40">
        <v>321236117</v>
      </c>
      <c r="F71" s="92">
        <f t="shared" si="10"/>
        <v>0.4352130834653315</v>
      </c>
      <c r="G71" s="93">
        <v>91363405</v>
      </c>
      <c r="H71" s="94">
        <v>320543433</v>
      </c>
      <c r="I71" s="92">
        <f t="shared" si="11"/>
        <v>0.28502660043576683</v>
      </c>
      <c r="J71" s="94">
        <v>91363405</v>
      </c>
      <c r="K71" s="94">
        <v>271699171</v>
      </c>
      <c r="L71" s="92">
        <f t="shared" si="12"/>
        <v>0.3362667786719158</v>
      </c>
      <c r="M71" s="94">
        <v>91363405</v>
      </c>
      <c r="N71" s="94">
        <v>139806161</v>
      </c>
      <c r="O71" s="92">
        <f t="shared" si="13"/>
        <v>0.653500563540973</v>
      </c>
      <c r="P71" s="94">
        <v>10369600</v>
      </c>
      <c r="Q71" s="94">
        <v>258946200</v>
      </c>
      <c r="R71" s="92">
        <f t="shared" si="14"/>
        <v>0.04004538394461861</v>
      </c>
      <c r="S71" s="95">
        <v>0</v>
      </c>
      <c r="T71" s="96">
        <v>258946200</v>
      </c>
      <c r="U71" s="92">
        <f t="shared" si="15"/>
        <v>0</v>
      </c>
      <c r="V71" s="95">
        <v>0</v>
      </c>
      <c r="W71" s="96">
        <v>0</v>
      </c>
      <c r="X71" s="92">
        <f t="shared" si="16"/>
        <v>0</v>
      </c>
      <c r="Y71" s="95">
        <v>249276600</v>
      </c>
      <c r="Z71" s="95">
        <v>258946200</v>
      </c>
      <c r="AA71" s="92">
        <f t="shared" si="17"/>
        <v>0.9626578802855574</v>
      </c>
      <c r="AB71" s="95">
        <v>183000</v>
      </c>
      <c r="AC71" s="95">
        <v>103515992</v>
      </c>
      <c r="AD71" s="92">
        <f t="shared" si="18"/>
        <v>0.0017678427889673317</v>
      </c>
      <c r="AE71" s="94">
        <v>180744</v>
      </c>
      <c r="AF71" s="95">
        <v>320543433</v>
      </c>
      <c r="AG71" s="104">
        <f t="shared" si="19"/>
        <v>0.0005638674244809751</v>
      </c>
    </row>
    <row r="72" spans="1:33" s="65" customFormat="1" ht="12.75" customHeight="1">
      <c r="A72" s="73"/>
      <c r="B72" s="74" t="s">
        <v>651</v>
      </c>
      <c r="C72" s="20"/>
      <c r="D72" s="41">
        <f>SUM(N67:N71)</f>
        <v>893556675</v>
      </c>
      <c r="E72" s="42">
        <f>SUM(E67:E71)</f>
        <v>1194922868</v>
      </c>
      <c r="F72" s="97">
        <f t="shared" si="10"/>
        <v>0.7477944383938261</v>
      </c>
      <c r="G72" s="98">
        <f>SUM(G67:G71)</f>
        <v>320426667</v>
      </c>
      <c r="H72" s="99">
        <f>SUM(H67:H71)</f>
        <v>1185173596</v>
      </c>
      <c r="I72" s="97">
        <f t="shared" si="11"/>
        <v>0.2703626439885689</v>
      </c>
      <c r="J72" s="99">
        <f>SUM(J67:J71)</f>
        <v>320426667</v>
      </c>
      <c r="K72" s="99">
        <f>SUM(K67:K71)</f>
        <v>891754334</v>
      </c>
      <c r="L72" s="97">
        <f t="shared" si="12"/>
        <v>0.35932168174918006</v>
      </c>
      <c r="M72" s="99">
        <f>SUM(M67:M71)</f>
        <v>320426667</v>
      </c>
      <c r="N72" s="99">
        <f>SUM(N67:N71)</f>
        <v>893556675</v>
      </c>
      <c r="O72" s="97">
        <f t="shared" si="13"/>
        <v>0.3585969149634521</v>
      </c>
      <c r="P72" s="99">
        <f>SUM(P67:P71)</f>
        <v>146749131</v>
      </c>
      <c r="Q72" s="99">
        <f>SUM(Q67:Q71)</f>
        <v>639635883</v>
      </c>
      <c r="R72" s="97">
        <f t="shared" si="14"/>
        <v>0.2294260451926522</v>
      </c>
      <c r="S72" s="102">
        <f>SUM(S67:S71)</f>
        <v>86161413</v>
      </c>
      <c r="T72" s="103">
        <f>SUM(T67:T71)</f>
        <v>639635883</v>
      </c>
      <c r="U72" s="97">
        <f t="shared" si="15"/>
        <v>0.13470384525003268</v>
      </c>
      <c r="V72" s="102">
        <f>SUM(V67:V71)</f>
        <v>86161413</v>
      </c>
      <c r="W72" s="103">
        <f>SUM(W67:W71)</f>
        <v>1016330252</v>
      </c>
      <c r="X72" s="97">
        <f t="shared" si="16"/>
        <v>0.08477698349571514</v>
      </c>
      <c r="Y72" s="102">
        <f>SUM(Y67:Y71)</f>
        <v>587625914</v>
      </c>
      <c r="Z72" s="102">
        <f>SUM(Z67:Z71)</f>
        <v>674076883</v>
      </c>
      <c r="AA72" s="97">
        <f t="shared" si="17"/>
        <v>0.8717490969053154</v>
      </c>
      <c r="AB72" s="102">
        <f>SUM(AB67:AB71)</f>
        <v>99719833</v>
      </c>
      <c r="AC72" s="102">
        <f>SUM(AC67:AC71)</f>
        <v>475087538</v>
      </c>
      <c r="AD72" s="97">
        <f t="shared" si="18"/>
        <v>0.20989780834874266</v>
      </c>
      <c r="AE72" s="99">
        <f>SUM(AE67:AE71)</f>
        <v>104068086</v>
      </c>
      <c r="AF72" s="102">
        <f>SUM(AF67:AF71)</f>
        <v>1185173596</v>
      </c>
      <c r="AG72" s="106">
        <f t="shared" si="19"/>
        <v>0.087808306185046</v>
      </c>
    </row>
    <row r="73" spans="1:33" s="12" customFormat="1" ht="12.75" customHeight="1">
      <c r="A73" s="24" t="s">
        <v>621</v>
      </c>
      <c r="B73" s="72" t="s">
        <v>313</v>
      </c>
      <c r="C73" s="26" t="s">
        <v>314</v>
      </c>
      <c r="D73" s="39">
        <v>69092143</v>
      </c>
      <c r="E73" s="40">
        <v>69092143</v>
      </c>
      <c r="F73" s="92">
        <f t="shared" si="10"/>
        <v>1</v>
      </c>
      <c r="G73" s="93">
        <v>13026635</v>
      </c>
      <c r="H73" s="94">
        <v>38148520</v>
      </c>
      <c r="I73" s="92">
        <f t="shared" si="11"/>
        <v>0.3414715695392639</v>
      </c>
      <c r="J73" s="94">
        <v>13026635</v>
      </c>
      <c r="K73" s="94">
        <v>38148520</v>
      </c>
      <c r="L73" s="92">
        <f t="shared" si="12"/>
        <v>0.3414715695392639</v>
      </c>
      <c r="M73" s="94">
        <v>13026635</v>
      </c>
      <c r="N73" s="94">
        <v>69092143</v>
      </c>
      <c r="O73" s="92">
        <f t="shared" si="13"/>
        <v>0.18854003413962714</v>
      </c>
      <c r="P73" s="94">
        <v>0</v>
      </c>
      <c r="Q73" s="94">
        <v>30894000</v>
      </c>
      <c r="R73" s="92">
        <f t="shared" si="14"/>
        <v>0</v>
      </c>
      <c r="S73" s="95">
        <v>0</v>
      </c>
      <c r="T73" s="96">
        <v>30894000</v>
      </c>
      <c r="U73" s="92">
        <f t="shared" si="15"/>
        <v>0</v>
      </c>
      <c r="V73" s="95">
        <v>0</v>
      </c>
      <c r="W73" s="96">
        <v>67082050</v>
      </c>
      <c r="X73" s="92">
        <f t="shared" si="16"/>
        <v>0</v>
      </c>
      <c r="Y73" s="95">
        <v>30894000</v>
      </c>
      <c r="Z73" s="95">
        <v>30894000</v>
      </c>
      <c r="AA73" s="92">
        <f t="shared" si="17"/>
        <v>1</v>
      </c>
      <c r="AB73" s="95">
        <v>1984391</v>
      </c>
      <c r="AC73" s="95">
        <v>240773</v>
      </c>
      <c r="AD73" s="92">
        <f t="shared" si="18"/>
        <v>8.241750528506103</v>
      </c>
      <c r="AE73" s="94">
        <v>1764027</v>
      </c>
      <c r="AF73" s="95">
        <v>38148520</v>
      </c>
      <c r="AG73" s="104">
        <f t="shared" si="19"/>
        <v>0.04624103372817609</v>
      </c>
    </row>
    <row r="74" spans="1:33" s="12" customFormat="1" ht="12.75" customHeight="1">
      <c r="A74" s="24" t="s">
        <v>621</v>
      </c>
      <c r="B74" s="72" t="s">
        <v>315</v>
      </c>
      <c r="C74" s="26" t="s">
        <v>316</v>
      </c>
      <c r="D74" s="39">
        <v>13005652</v>
      </c>
      <c r="E74" s="40">
        <v>25230092</v>
      </c>
      <c r="F74" s="92">
        <f aca="true" t="shared" si="20" ref="F74:F80">IF($E74=0,0,$N74/$E74)</f>
        <v>0.5154817509187045</v>
      </c>
      <c r="G74" s="93">
        <v>9938284</v>
      </c>
      <c r="H74" s="94">
        <v>25046185</v>
      </c>
      <c r="I74" s="92">
        <f aca="true" t="shared" si="21" ref="I74:I80">IF($AF74=0,0,$M74/$AF74)</f>
        <v>0.39679831479325095</v>
      </c>
      <c r="J74" s="94">
        <v>9938284</v>
      </c>
      <c r="K74" s="94">
        <v>25046185</v>
      </c>
      <c r="L74" s="92">
        <f aca="true" t="shared" si="22" ref="L74:L80">IF($K74=0,0,$M74/$K74)</f>
        <v>0.39679831479325095</v>
      </c>
      <c r="M74" s="94">
        <v>9938284</v>
      </c>
      <c r="N74" s="94">
        <v>13005652</v>
      </c>
      <c r="O74" s="92">
        <f aca="true" t="shared" si="23" ref="O74:O80">IF($N74=0,0,$M74/$N74)</f>
        <v>0.7641511552054445</v>
      </c>
      <c r="P74" s="94">
        <v>1138700</v>
      </c>
      <c r="Q74" s="94">
        <v>15196600</v>
      </c>
      <c r="R74" s="92">
        <f aca="true" t="shared" si="24" ref="R74:R80">IF($T74=0,0,$P74/$T74)</f>
        <v>0.07493123461826988</v>
      </c>
      <c r="S74" s="95">
        <v>0</v>
      </c>
      <c r="T74" s="96">
        <v>15196600</v>
      </c>
      <c r="U74" s="92">
        <f aca="true" t="shared" si="25" ref="U74:U80">IF($T74=0,0,$V74/$T74)</f>
        <v>0</v>
      </c>
      <c r="V74" s="95">
        <v>0</v>
      </c>
      <c r="W74" s="96">
        <v>72378667</v>
      </c>
      <c r="X74" s="92">
        <f aca="true" t="shared" si="26" ref="X74:X80">IF($W74=0,0,$V74/$W74)</f>
        <v>0</v>
      </c>
      <c r="Y74" s="95">
        <v>9268000</v>
      </c>
      <c r="Z74" s="95">
        <v>15196600</v>
      </c>
      <c r="AA74" s="92">
        <f aca="true" t="shared" si="27" ref="AA74:AA80">IF($Z74=0,0,$Y74/$Z74)</f>
        <v>0.6098732611241988</v>
      </c>
      <c r="AB74" s="95">
        <v>1428000</v>
      </c>
      <c r="AC74" s="95">
        <v>1816101</v>
      </c>
      <c r="AD74" s="92">
        <f aca="true" t="shared" si="28" ref="AD74:AD80">IF($AC74=0,0,$AB74/$AC74)</f>
        <v>0.7862998808986945</v>
      </c>
      <c r="AE74" s="94">
        <v>6981000</v>
      </c>
      <c r="AF74" s="95">
        <v>25046185</v>
      </c>
      <c r="AG74" s="104">
        <f aca="true" t="shared" si="29" ref="AG74:AG80">IF($AF74=0,0,$AE74/$AF74)</f>
        <v>0.2787250832811464</v>
      </c>
    </row>
    <row r="75" spans="1:33" s="12" customFormat="1" ht="12.75" customHeight="1">
      <c r="A75" s="24" t="s">
        <v>621</v>
      </c>
      <c r="B75" s="72" t="s">
        <v>317</v>
      </c>
      <c r="C75" s="26" t="s">
        <v>318</v>
      </c>
      <c r="D75" s="39">
        <v>254917369</v>
      </c>
      <c r="E75" s="40">
        <v>298420369</v>
      </c>
      <c r="F75" s="92">
        <f t="shared" si="20"/>
        <v>0.8542224173712485</v>
      </c>
      <c r="G75" s="93">
        <v>56580462</v>
      </c>
      <c r="H75" s="94">
        <v>296719489</v>
      </c>
      <c r="I75" s="92">
        <f t="shared" si="21"/>
        <v>0.1906867061233042</v>
      </c>
      <c r="J75" s="94">
        <v>56580462</v>
      </c>
      <c r="K75" s="94">
        <v>252969489</v>
      </c>
      <c r="L75" s="92">
        <f t="shared" si="22"/>
        <v>0.22366516303474052</v>
      </c>
      <c r="M75" s="94">
        <v>56580462</v>
      </c>
      <c r="N75" s="94">
        <v>254917369</v>
      </c>
      <c r="O75" s="92">
        <f t="shared" si="23"/>
        <v>0.22195608805298786</v>
      </c>
      <c r="P75" s="94">
        <v>45565000</v>
      </c>
      <c r="Q75" s="94">
        <v>100355000</v>
      </c>
      <c r="R75" s="92">
        <f t="shared" si="24"/>
        <v>0.4540381645159683</v>
      </c>
      <c r="S75" s="95">
        <v>0</v>
      </c>
      <c r="T75" s="96">
        <v>100355000</v>
      </c>
      <c r="U75" s="92">
        <f t="shared" si="25"/>
        <v>0</v>
      </c>
      <c r="V75" s="95">
        <v>0</v>
      </c>
      <c r="W75" s="96">
        <v>125584000</v>
      </c>
      <c r="X75" s="92">
        <f t="shared" si="26"/>
        <v>0</v>
      </c>
      <c r="Y75" s="95">
        <v>93003000</v>
      </c>
      <c r="Z75" s="95">
        <v>100355000</v>
      </c>
      <c r="AA75" s="92">
        <f t="shared" si="27"/>
        <v>0.9267400727417667</v>
      </c>
      <c r="AB75" s="95">
        <v>23585000</v>
      </c>
      <c r="AC75" s="95">
        <v>89937424</v>
      </c>
      <c r="AD75" s="92">
        <f t="shared" si="28"/>
        <v>0.2622378866443851</v>
      </c>
      <c r="AE75" s="94">
        <v>19269000</v>
      </c>
      <c r="AF75" s="95">
        <v>296719489</v>
      </c>
      <c r="AG75" s="104">
        <f t="shared" si="29"/>
        <v>0.0649401226220095</v>
      </c>
    </row>
    <row r="76" spans="1:33" s="12" customFormat="1" ht="12.75" customHeight="1">
      <c r="A76" s="24" t="s">
        <v>621</v>
      </c>
      <c r="B76" s="72" t="s">
        <v>319</v>
      </c>
      <c r="C76" s="26" t="s">
        <v>320</v>
      </c>
      <c r="D76" s="39">
        <v>37351566</v>
      </c>
      <c r="E76" s="40">
        <v>75531643</v>
      </c>
      <c r="F76" s="92">
        <f t="shared" si="20"/>
        <v>0.4945154708206202</v>
      </c>
      <c r="G76" s="93">
        <v>18093498</v>
      </c>
      <c r="H76" s="94">
        <v>71990383</v>
      </c>
      <c r="I76" s="92">
        <f t="shared" si="21"/>
        <v>0.25133215362946465</v>
      </c>
      <c r="J76" s="94">
        <v>18093498</v>
      </c>
      <c r="K76" s="94">
        <v>71990383</v>
      </c>
      <c r="L76" s="92">
        <f t="shared" si="22"/>
        <v>0.25133215362946465</v>
      </c>
      <c r="M76" s="94">
        <v>18093498</v>
      </c>
      <c r="N76" s="94">
        <v>37351566</v>
      </c>
      <c r="O76" s="92">
        <f t="shared" si="23"/>
        <v>0.4844106937845658</v>
      </c>
      <c r="P76" s="94">
        <v>5493620</v>
      </c>
      <c r="Q76" s="94">
        <v>24015000</v>
      </c>
      <c r="R76" s="92">
        <f t="shared" si="24"/>
        <v>0.22875785967103893</v>
      </c>
      <c r="S76" s="95">
        <v>0</v>
      </c>
      <c r="T76" s="96">
        <v>24015000</v>
      </c>
      <c r="U76" s="92">
        <f t="shared" si="25"/>
        <v>0</v>
      </c>
      <c r="V76" s="95">
        <v>0</v>
      </c>
      <c r="W76" s="96">
        <v>48520747</v>
      </c>
      <c r="X76" s="92">
        <f t="shared" si="26"/>
        <v>0</v>
      </c>
      <c r="Y76" s="95">
        <v>8001000</v>
      </c>
      <c r="Z76" s="95">
        <v>24015000</v>
      </c>
      <c r="AA76" s="92">
        <f t="shared" si="27"/>
        <v>0.33316677076826984</v>
      </c>
      <c r="AB76" s="95">
        <v>3237544</v>
      </c>
      <c r="AC76" s="95">
        <v>1082933</v>
      </c>
      <c r="AD76" s="92">
        <f t="shared" si="28"/>
        <v>2.98960692859115</v>
      </c>
      <c r="AE76" s="94">
        <v>3223771</v>
      </c>
      <c r="AF76" s="95">
        <v>71990383</v>
      </c>
      <c r="AG76" s="104">
        <f t="shared" si="29"/>
        <v>0.04478057853921961</v>
      </c>
    </row>
    <row r="77" spans="1:33" s="12" customFormat="1" ht="12.75" customHeight="1">
      <c r="A77" s="24" t="s">
        <v>621</v>
      </c>
      <c r="B77" s="72" t="s">
        <v>321</v>
      </c>
      <c r="C77" s="26" t="s">
        <v>322</v>
      </c>
      <c r="D77" s="39">
        <v>70486000</v>
      </c>
      <c r="E77" s="40">
        <v>132396997</v>
      </c>
      <c r="F77" s="92">
        <f t="shared" si="20"/>
        <v>0.5323836763457709</v>
      </c>
      <c r="G77" s="93">
        <v>23880252</v>
      </c>
      <c r="H77" s="94">
        <v>85131002</v>
      </c>
      <c r="I77" s="92">
        <f t="shared" si="21"/>
        <v>0.2805118163650887</v>
      </c>
      <c r="J77" s="94">
        <v>23880252</v>
      </c>
      <c r="K77" s="94">
        <v>85131002</v>
      </c>
      <c r="L77" s="92">
        <f t="shared" si="22"/>
        <v>0.2805118163650887</v>
      </c>
      <c r="M77" s="94">
        <v>23880252</v>
      </c>
      <c r="N77" s="94">
        <v>70486000</v>
      </c>
      <c r="O77" s="92">
        <f t="shared" si="23"/>
        <v>0.3387942570155776</v>
      </c>
      <c r="P77" s="94">
        <v>0</v>
      </c>
      <c r="Q77" s="94">
        <v>0</v>
      </c>
      <c r="R77" s="92">
        <f t="shared" si="24"/>
        <v>0</v>
      </c>
      <c r="S77" s="95">
        <v>0</v>
      </c>
      <c r="T77" s="96">
        <v>0</v>
      </c>
      <c r="U77" s="92">
        <f t="shared" si="25"/>
        <v>0</v>
      </c>
      <c r="V77" s="95">
        <v>0</v>
      </c>
      <c r="W77" s="96">
        <v>57658744</v>
      </c>
      <c r="X77" s="92">
        <f t="shared" si="26"/>
        <v>0</v>
      </c>
      <c r="Y77" s="95">
        <v>24981617</v>
      </c>
      <c r="Z77" s="95">
        <v>31678517</v>
      </c>
      <c r="AA77" s="92">
        <f t="shared" si="27"/>
        <v>0.7885980584255254</v>
      </c>
      <c r="AB77" s="95">
        <v>1709266</v>
      </c>
      <c r="AC77" s="95">
        <v>600000</v>
      </c>
      <c r="AD77" s="92">
        <f t="shared" si="28"/>
        <v>2.8487766666666667</v>
      </c>
      <c r="AE77" s="94">
        <v>31319311</v>
      </c>
      <c r="AF77" s="95">
        <v>85131002</v>
      </c>
      <c r="AG77" s="104">
        <f t="shared" si="29"/>
        <v>0.367895481836335</v>
      </c>
    </row>
    <row r="78" spans="1:33" s="12" customFormat="1" ht="12.75" customHeight="1">
      <c r="A78" s="24" t="s">
        <v>622</v>
      </c>
      <c r="B78" s="72" t="s">
        <v>596</v>
      </c>
      <c r="C78" s="26" t="s">
        <v>597</v>
      </c>
      <c r="D78" s="39">
        <v>282129587</v>
      </c>
      <c r="E78" s="40">
        <v>453188587</v>
      </c>
      <c r="F78" s="92">
        <f t="shared" si="20"/>
        <v>0.6225434512100809</v>
      </c>
      <c r="G78" s="93">
        <v>73043496</v>
      </c>
      <c r="H78" s="94">
        <v>259872696</v>
      </c>
      <c r="I78" s="92">
        <f t="shared" si="21"/>
        <v>0.28107414562705735</v>
      </c>
      <c r="J78" s="94">
        <v>73043496</v>
      </c>
      <c r="K78" s="94">
        <v>253072696</v>
      </c>
      <c r="L78" s="92">
        <f t="shared" si="22"/>
        <v>0.2886265375700585</v>
      </c>
      <c r="M78" s="94">
        <v>73043496</v>
      </c>
      <c r="N78" s="94">
        <v>282129587</v>
      </c>
      <c r="O78" s="92">
        <f t="shared" si="23"/>
        <v>0.2589005172293397</v>
      </c>
      <c r="P78" s="94">
        <v>74947858</v>
      </c>
      <c r="Q78" s="94">
        <v>228315890</v>
      </c>
      <c r="R78" s="92">
        <f t="shared" si="24"/>
        <v>0.3282638716035051</v>
      </c>
      <c r="S78" s="95">
        <v>30800000</v>
      </c>
      <c r="T78" s="96">
        <v>228315890</v>
      </c>
      <c r="U78" s="92">
        <f t="shared" si="25"/>
        <v>0.1349008165835501</v>
      </c>
      <c r="V78" s="95">
        <v>30800000</v>
      </c>
      <c r="W78" s="96">
        <v>828517053</v>
      </c>
      <c r="X78" s="92">
        <f t="shared" si="26"/>
        <v>0.03717485341849687</v>
      </c>
      <c r="Y78" s="95">
        <v>203519499</v>
      </c>
      <c r="Z78" s="95">
        <v>228315890</v>
      </c>
      <c r="AA78" s="92">
        <f t="shared" si="27"/>
        <v>0.8913943703173703</v>
      </c>
      <c r="AB78" s="95">
        <v>6548110</v>
      </c>
      <c r="AC78" s="95">
        <v>38523175</v>
      </c>
      <c r="AD78" s="92">
        <f t="shared" si="28"/>
        <v>0.16997846101729674</v>
      </c>
      <c r="AE78" s="94">
        <v>10000000</v>
      </c>
      <c r="AF78" s="95">
        <v>259872696</v>
      </c>
      <c r="AG78" s="104">
        <f t="shared" si="29"/>
        <v>0.0384803796394216</v>
      </c>
    </row>
    <row r="79" spans="1:33" s="65" customFormat="1" ht="12.75" customHeight="1">
      <c r="A79" s="73"/>
      <c r="B79" s="74" t="s">
        <v>652</v>
      </c>
      <c r="C79" s="20"/>
      <c r="D79" s="41">
        <f>SUM(N73:N78)</f>
        <v>726982317</v>
      </c>
      <c r="E79" s="42">
        <f>SUM(E73:E78)</f>
        <v>1053859831</v>
      </c>
      <c r="F79" s="97">
        <f t="shared" si="20"/>
        <v>0.6898282822964907</v>
      </c>
      <c r="G79" s="98">
        <f>SUM(G73:G78)</f>
        <v>194562627</v>
      </c>
      <c r="H79" s="99">
        <f>SUM(H73:H78)</f>
        <v>776908275</v>
      </c>
      <c r="I79" s="97">
        <f t="shared" si="21"/>
        <v>0.2504319148872497</v>
      </c>
      <c r="J79" s="99">
        <f>SUM(J73:J78)</f>
        <v>194562627</v>
      </c>
      <c r="K79" s="99">
        <f>SUM(K73:K78)</f>
        <v>726358275</v>
      </c>
      <c r="L79" s="97">
        <f t="shared" si="22"/>
        <v>0.267860412273819</v>
      </c>
      <c r="M79" s="99">
        <f>SUM(M73:M78)</f>
        <v>194562627</v>
      </c>
      <c r="N79" s="99">
        <f>SUM(N73:N78)</f>
        <v>726982317</v>
      </c>
      <c r="O79" s="97">
        <f t="shared" si="23"/>
        <v>0.2676304807562465</v>
      </c>
      <c r="P79" s="99">
        <f>SUM(P73:P78)</f>
        <v>127145178</v>
      </c>
      <c r="Q79" s="99">
        <f>SUM(Q73:Q78)</f>
        <v>398776490</v>
      </c>
      <c r="R79" s="97">
        <f t="shared" si="24"/>
        <v>0.3188381993131039</v>
      </c>
      <c r="S79" s="102">
        <f>SUM(S73:S78)</f>
        <v>30800000</v>
      </c>
      <c r="T79" s="103">
        <f>SUM(T73:T78)</f>
        <v>398776490</v>
      </c>
      <c r="U79" s="97">
        <f t="shared" si="25"/>
        <v>0.07723624830541038</v>
      </c>
      <c r="V79" s="102">
        <f>SUM(V73:V78)</f>
        <v>30800000</v>
      </c>
      <c r="W79" s="103">
        <f>SUM(W73:W78)</f>
        <v>1199741261</v>
      </c>
      <c r="X79" s="97">
        <f t="shared" si="26"/>
        <v>0.025672201999894374</v>
      </c>
      <c r="Y79" s="102">
        <f>SUM(Y73:Y78)</f>
        <v>369667116</v>
      </c>
      <c r="Z79" s="102">
        <f>SUM(Z73:Z78)</f>
        <v>430455007</v>
      </c>
      <c r="AA79" s="97">
        <f t="shared" si="27"/>
        <v>0.8587822420195474</v>
      </c>
      <c r="AB79" s="102">
        <f>SUM(AB73:AB78)</f>
        <v>38492311</v>
      </c>
      <c r="AC79" s="102">
        <f>SUM(AC73:AC78)</f>
        <v>132200406</v>
      </c>
      <c r="AD79" s="97">
        <f t="shared" si="28"/>
        <v>0.2911663599580776</v>
      </c>
      <c r="AE79" s="99">
        <f>SUM(AE73:AE78)</f>
        <v>72557109</v>
      </c>
      <c r="AF79" s="102">
        <f>SUM(AF73:AF78)</f>
        <v>776908275</v>
      </c>
      <c r="AG79" s="106">
        <f t="shared" si="29"/>
        <v>0.09339211762160726</v>
      </c>
    </row>
    <row r="80" spans="1:33" s="65" customFormat="1" ht="12.75" customHeight="1">
      <c r="A80" s="73"/>
      <c r="B80" s="74" t="s">
        <v>653</v>
      </c>
      <c r="C80" s="20"/>
      <c r="D80" s="41">
        <f>SUM(N8,N10:N16,N18:N25,N27:N32,N34:N38,N40:N43,N45:N50,N52:N57,N59:N65,N67:N71,N73:N78)</f>
        <v>30891505911</v>
      </c>
      <c r="E80" s="42">
        <f>SUM(E8,E10:E16,E18:E25,E27:E32,E34:E38,E40:E43,E45:E50,E52:E57,E59:E65,E67:E71,E73:E78)</f>
        <v>36822412876</v>
      </c>
      <c r="F80" s="97">
        <f t="shared" si="20"/>
        <v>0.8389321475218798</v>
      </c>
      <c r="G80" s="98">
        <f>SUM(G8,G10:G16,G18:G25,G27:G32,G34:G38,G40:G43,G45:G50,G52:G57,G59:G65,G67:G71,G73:G78)</f>
        <v>8918730065</v>
      </c>
      <c r="H80" s="99">
        <f>SUM(H8,H10:H16,H18:H25,H27:H32,H34:H38,H40:H43,H45:H50,H52:H57,H59:H65,H67:H71,H73:H78)</f>
        <v>33799973649</v>
      </c>
      <c r="I80" s="97">
        <f t="shared" si="21"/>
        <v>0.2638679591178873</v>
      </c>
      <c r="J80" s="99">
        <f>SUM(J8,J10:J16,J18:J25,J27:J32,J34:J38,J40:J43,J45:J50,J52:J57,J59:J65,J67:J71,J73:J78)</f>
        <v>8918730065</v>
      </c>
      <c r="K80" s="99">
        <f>SUM(K8,K10:K16,K18:K25,K27:K32,K34:K38,K40:K43,K45:K50,K52:K57,K59:K65,K67:K71,K73:K78)</f>
        <v>25106083399</v>
      </c>
      <c r="L80" s="97">
        <f t="shared" si="22"/>
        <v>0.35524179232811925</v>
      </c>
      <c r="M80" s="99">
        <f>SUM(M8,M10:M16,M18:M25,M27:M32,M34:M38,M40:M43,M45:M50,M52:M57,M59:M65,M67:M71,M73:M78)</f>
        <v>8918730065</v>
      </c>
      <c r="N80" s="99">
        <f>SUM(N8,N10:N16,N18:N25,N27:N32,N34:N38,N40:N43,N45:N50,N52:N57,N59:N65,N67:N71,N73:N78)</f>
        <v>30891505911</v>
      </c>
      <c r="O80" s="97">
        <f t="shared" si="23"/>
        <v>0.2887114047044296</v>
      </c>
      <c r="P80" s="99">
        <f>SUM(P8,P10:P16,P18:P25,P27:P32,P34:P38,P40:P43,P45:P50,P52:P57,P59:P65,P67:P71,P73:P78)</f>
        <v>4097396839</v>
      </c>
      <c r="Q80" s="99">
        <f>SUM(Q8,Q10:Q16,Q18:Q25,Q27:Q32,Q34:Q38,Q40:Q43,Q45:Q50,Q52:Q57,Q59:Q65,Q67:Q71,Q73:Q78)</f>
        <v>9705678969</v>
      </c>
      <c r="R80" s="97">
        <f t="shared" si="24"/>
        <v>0.42216488429991467</v>
      </c>
      <c r="S80" s="102">
        <f>SUM(S8,S10:S16,S18:S25,S27:S32,S34:S38,S40:S43,S45:S50,S52:S57,S59:S65,S67:S71,S73:S78)</f>
        <v>597324842</v>
      </c>
      <c r="T80" s="103">
        <f>SUM(T8,T10:T16,T18:T25,T27:T32,T34:T38,T40:T43,T45:T50,T52:T57,T59:T65,T67:T71,T73:T78)</f>
        <v>9705678969</v>
      </c>
      <c r="U80" s="97">
        <f t="shared" si="25"/>
        <v>0.06154384911224236</v>
      </c>
      <c r="V80" s="102">
        <f>SUM(V8,V10:V16,V18:V25,V27:V32,V34:V38,V40:V43,V45:V50,V52:V57,V59:V65,V67:V71,V73:V78)</f>
        <v>597324842</v>
      </c>
      <c r="W80" s="103">
        <f>SUM(W8,W10:W16,W18:W25,W27:W32,W34:W38,W40:W43,W45:W50,W52:W57,W59:W65,W67:W71,W73:W78)</f>
        <v>50883025172</v>
      </c>
      <c r="X80" s="97">
        <f t="shared" si="26"/>
        <v>0.011739177063094451</v>
      </c>
      <c r="Y80" s="102">
        <f>SUM(Y8,Y10:Y16,Y18:Y25,Y27:Y32,Y34:Y38,Y40:Y43,Y45:Y50,Y52:Y57,Y59:Y65,Y67:Y71,Y73:Y78)</f>
        <v>8681890702</v>
      </c>
      <c r="Z80" s="102">
        <f>SUM(Z8,Z10:Z16,Z18:Z25,Z27:Z32,Z34:Z38,Z40:Z43,Z45:Z50,Z52:Z57,Z59:Z65,Z67:Z71,Z73:Z78)</f>
        <v>10123966274</v>
      </c>
      <c r="AA80" s="97">
        <f t="shared" si="27"/>
        <v>0.8575582402221661</v>
      </c>
      <c r="AB80" s="102">
        <f>SUM(AB8,AB10:AB16,AB18:AB25,AB27:AB32,AB34:AB38,AB40:AB43,AB45:AB50,AB52:AB57,AB59:AB65,AB67:AB71,AB73:AB78)</f>
        <v>3633050636</v>
      </c>
      <c r="AC80" s="102">
        <f>SUM(AC8,AC10:AC16,AC18:AC25,AC27:AC32,AC34:AC38,AC40:AC43,AC45:AC50,AC52:AC57,AC59:AC65,AC67:AC71,AC73:AC78)</f>
        <v>15687250722</v>
      </c>
      <c r="AD80" s="97">
        <f t="shared" si="28"/>
        <v>0.23159256522272342</v>
      </c>
      <c r="AE80" s="99">
        <f>SUM(AE8,AE10:AE16,AE18:AE25,AE27:AE32,AE34:AE38,AE40:AE43,AE45:AE50,AE52:AE57,AE59:AE65,AE67:AE71,AE73:AE78)</f>
        <v>8729508756</v>
      </c>
      <c r="AF80" s="102">
        <f>SUM(AF8,AF10:AF16,AF18:AF25,AF27:AF32,AF34:AF38,AF40:AF43,AF45:AF50,AF52:AF57,AF59:AF65,AF67:AF71,AF73:AF78)</f>
        <v>33799973649</v>
      </c>
      <c r="AG80" s="106">
        <f t="shared" si="29"/>
        <v>0.25826969117350984</v>
      </c>
    </row>
    <row r="81" spans="1:33" s="12" customFormat="1" ht="12.75" customHeight="1">
      <c r="A81" s="75"/>
      <c r="B81" s="76"/>
      <c r="C81" s="77"/>
      <c r="D81" s="78"/>
      <c r="E81" s="79"/>
      <c r="F81" s="80"/>
      <c r="G81" s="81"/>
      <c r="H81" s="79"/>
      <c r="I81" s="80"/>
      <c r="J81" s="79"/>
      <c r="K81" s="79"/>
      <c r="L81" s="80"/>
      <c r="M81" s="79"/>
      <c r="N81" s="79"/>
      <c r="O81" s="80"/>
      <c r="P81" s="79"/>
      <c r="Q81" s="79"/>
      <c r="R81" s="80"/>
      <c r="S81" s="79"/>
      <c r="T81" s="81"/>
      <c r="U81" s="80"/>
      <c r="V81" s="79"/>
      <c r="W81" s="81"/>
      <c r="X81" s="80"/>
      <c r="Y81" s="79"/>
      <c r="Z81" s="79"/>
      <c r="AA81" s="80"/>
      <c r="AB81" s="79"/>
      <c r="AC81" s="79"/>
      <c r="AD81" s="80"/>
      <c r="AE81" s="79"/>
      <c r="AF81" s="79"/>
      <c r="AG81" s="80"/>
    </row>
    <row r="82" spans="1:33" s="12" customFormat="1" ht="12.75" customHeight="1">
      <c r="A82" s="36"/>
      <c r="B82" s="112" t="s">
        <v>46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</row>
    <row r="83" s="12" customFormat="1" ht="12.75" customHeight="1"/>
  </sheetData>
  <sheetProtection password="F954" sheet="1" objects="1" scenarios="1"/>
  <mergeCells count="2">
    <mergeCell ref="B2:AG2"/>
    <mergeCell ref="B82:AG82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5" width="12.140625" style="3" hidden="1" customWidth="1"/>
    <col min="6" max="6" width="12.140625" style="3" customWidth="1"/>
    <col min="7" max="8" width="12.140625" style="3" hidden="1" customWidth="1"/>
    <col min="9" max="9" width="12.140625" style="3" customWidth="1"/>
    <col min="10" max="11" width="12.140625" style="3" hidden="1" customWidth="1"/>
    <col min="12" max="12" width="12.140625" style="3" customWidth="1"/>
    <col min="13" max="14" width="12.140625" style="3" hidden="1" customWidth="1"/>
    <col min="15" max="15" width="12.140625" style="3" customWidth="1"/>
    <col min="16" max="17" width="12.140625" style="3" hidden="1" customWidth="1"/>
    <col min="18" max="18" width="12.140625" style="3" customWidth="1"/>
    <col min="19" max="20" width="12.140625" style="3" hidden="1" customWidth="1"/>
    <col min="21" max="21" width="12.140625" style="3" customWidth="1"/>
    <col min="22" max="23" width="12.140625" style="3" hidden="1" customWidth="1"/>
    <col min="24" max="24" width="12.140625" style="3" customWidth="1"/>
    <col min="25" max="26" width="12.140625" style="3" hidden="1" customWidth="1"/>
    <col min="27" max="27" width="12.140625" style="3" customWidth="1"/>
    <col min="28" max="29" width="12.140625" style="3" hidden="1" customWidth="1"/>
    <col min="30" max="30" width="12.140625" style="3" customWidth="1"/>
    <col min="31" max="32" width="12.140625" style="3" hidden="1" customWidth="1"/>
    <col min="33" max="33" width="12.140625" style="3" customWidth="1"/>
    <col min="34" max="16384" width="9.140625" style="3" customWidth="1"/>
  </cols>
  <sheetData>
    <row r="1" spans="1:3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4"/>
      <c r="B2" s="109" t="s">
        <v>698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6.5">
      <c r="A3" s="5"/>
      <c r="B3" s="6"/>
      <c r="C3" s="6"/>
      <c r="D3" s="6"/>
      <c r="E3" s="6"/>
      <c r="F3" s="6"/>
      <c r="G3" s="6"/>
      <c r="H3" s="7"/>
      <c r="I3" s="6"/>
      <c r="J3" s="7"/>
      <c r="K3" s="7"/>
      <c r="L3" s="6"/>
      <c r="M3" s="7"/>
      <c r="N3" s="7"/>
      <c r="O3" s="6"/>
      <c r="P3" s="7"/>
      <c r="Q3" s="7"/>
      <c r="R3" s="6"/>
      <c r="S3" s="7"/>
      <c r="T3" s="7"/>
      <c r="U3" s="6"/>
      <c r="V3" s="7"/>
      <c r="W3" s="7"/>
      <c r="X3" s="6"/>
      <c r="Y3" s="7"/>
      <c r="Z3" s="7"/>
      <c r="AA3" s="6"/>
      <c r="AB3" s="7"/>
      <c r="AC3" s="7"/>
      <c r="AD3" s="6"/>
      <c r="AE3" s="7"/>
      <c r="AF3" s="6"/>
      <c r="AG3" s="6"/>
    </row>
    <row r="4" spans="1:33" s="12" customFormat="1" ht="51">
      <c r="A4" s="9"/>
      <c r="B4" s="10" t="s">
        <v>0</v>
      </c>
      <c r="C4" s="11" t="s">
        <v>1</v>
      </c>
      <c r="D4" s="52" t="s">
        <v>2</v>
      </c>
      <c r="E4" s="53" t="s">
        <v>3</v>
      </c>
      <c r="F4" s="54" t="s">
        <v>4</v>
      </c>
      <c r="G4" s="53" t="s">
        <v>5</v>
      </c>
      <c r="H4" s="53" t="s">
        <v>6</v>
      </c>
      <c r="I4" s="54" t="s">
        <v>7</v>
      </c>
      <c r="J4" s="53" t="s">
        <v>8</v>
      </c>
      <c r="K4" s="53" t="s">
        <v>9</v>
      </c>
      <c r="L4" s="54" t="s">
        <v>10</v>
      </c>
      <c r="M4" s="53" t="s">
        <v>8</v>
      </c>
      <c r="N4" s="53" t="s">
        <v>2</v>
      </c>
      <c r="O4" s="54" t="s">
        <v>11</v>
      </c>
      <c r="P4" s="53" t="s">
        <v>12</v>
      </c>
      <c r="Q4" s="53" t="s">
        <v>13</v>
      </c>
      <c r="R4" s="54" t="s">
        <v>14</v>
      </c>
      <c r="S4" s="53" t="s">
        <v>15</v>
      </c>
      <c r="T4" s="53" t="s">
        <v>13</v>
      </c>
      <c r="U4" s="54" t="s">
        <v>16</v>
      </c>
      <c r="V4" s="53" t="s">
        <v>15</v>
      </c>
      <c r="W4" s="53" t="s">
        <v>17</v>
      </c>
      <c r="X4" s="54" t="s">
        <v>18</v>
      </c>
      <c r="Y4" s="53" t="s">
        <v>19</v>
      </c>
      <c r="Z4" s="53" t="s">
        <v>20</v>
      </c>
      <c r="AA4" s="54" t="s">
        <v>21</v>
      </c>
      <c r="AB4" s="53" t="s">
        <v>22</v>
      </c>
      <c r="AC4" s="53" t="s">
        <v>23</v>
      </c>
      <c r="AD4" s="54" t="s">
        <v>24</v>
      </c>
      <c r="AE4" s="53" t="s">
        <v>25</v>
      </c>
      <c r="AF4" s="53" t="s">
        <v>6</v>
      </c>
      <c r="AG4" s="54" t="s">
        <v>26</v>
      </c>
    </row>
    <row r="5" spans="1:33" s="12" customFormat="1" ht="12.75">
      <c r="A5" s="13"/>
      <c r="B5" s="67"/>
      <c r="C5" s="15"/>
      <c r="D5" s="16"/>
      <c r="E5" s="17"/>
      <c r="F5" s="18"/>
      <c r="G5" s="19"/>
      <c r="H5" s="17"/>
      <c r="I5" s="18"/>
      <c r="J5" s="17"/>
      <c r="K5" s="17"/>
      <c r="L5" s="18"/>
      <c r="M5" s="17"/>
      <c r="N5" s="17"/>
      <c r="O5" s="18"/>
      <c r="P5" s="17"/>
      <c r="Q5" s="17"/>
      <c r="R5" s="18"/>
      <c r="S5" s="17"/>
      <c r="T5" s="19"/>
      <c r="U5" s="18"/>
      <c r="V5" s="17"/>
      <c r="W5" s="19"/>
      <c r="X5" s="18"/>
      <c r="Y5" s="17"/>
      <c r="Z5" s="17"/>
      <c r="AA5" s="18"/>
      <c r="AB5" s="17"/>
      <c r="AC5" s="17"/>
      <c r="AD5" s="18"/>
      <c r="AE5" s="17"/>
      <c r="AF5" s="17"/>
      <c r="AG5" s="18"/>
    </row>
    <row r="6" spans="1:33" s="12" customFormat="1" ht="12.75">
      <c r="A6" s="20"/>
      <c r="B6" s="71" t="s">
        <v>654</v>
      </c>
      <c r="C6" s="15"/>
      <c r="D6" s="37"/>
      <c r="E6" s="38"/>
      <c r="F6" s="22"/>
      <c r="G6" s="45"/>
      <c r="H6" s="38"/>
      <c r="I6" s="22"/>
      <c r="J6" s="38"/>
      <c r="K6" s="38"/>
      <c r="L6" s="22"/>
      <c r="M6" s="38"/>
      <c r="N6" s="38"/>
      <c r="O6" s="22"/>
      <c r="P6" s="38"/>
      <c r="Q6" s="38"/>
      <c r="R6" s="22"/>
      <c r="S6" s="38"/>
      <c r="T6" s="45"/>
      <c r="U6" s="22"/>
      <c r="V6" s="38"/>
      <c r="W6" s="45"/>
      <c r="X6" s="22"/>
      <c r="Y6" s="38"/>
      <c r="Z6" s="38"/>
      <c r="AA6" s="22"/>
      <c r="AB6" s="38"/>
      <c r="AC6" s="38"/>
      <c r="AD6" s="22"/>
      <c r="AE6" s="38"/>
      <c r="AF6" s="38"/>
      <c r="AG6" s="22"/>
    </row>
    <row r="7" spans="1:33" s="12" customFormat="1" ht="12.75">
      <c r="A7" s="20"/>
      <c r="B7" s="15"/>
      <c r="C7" s="15"/>
      <c r="D7" s="37"/>
      <c r="E7" s="38"/>
      <c r="F7" s="22"/>
      <c r="G7" s="45"/>
      <c r="H7" s="38"/>
      <c r="I7" s="22"/>
      <c r="J7" s="38"/>
      <c r="K7" s="38"/>
      <c r="L7" s="22"/>
      <c r="M7" s="38"/>
      <c r="N7" s="38"/>
      <c r="O7" s="22"/>
      <c r="P7" s="38"/>
      <c r="Q7" s="38"/>
      <c r="R7" s="22"/>
      <c r="S7" s="38"/>
      <c r="T7" s="45"/>
      <c r="U7" s="22"/>
      <c r="V7" s="38"/>
      <c r="W7" s="45"/>
      <c r="X7" s="22"/>
      <c r="Y7" s="38"/>
      <c r="Z7" s="38"/>
      <c r="AA7" s="22"/>
      <c r="AB7" s="38"/>
      <c r="AC7" s="38"/>
      <c r="AD7" s="22"/>
      <c r="AE7" s="38"/>
      <c r="AF7" s="38"/>
      <c r="AG7" s="22"/>
    </row>
    <row r="8" spans="1:33" s="12" customFormat="1" ht="12.75">
      <c r="A8" s="24" t="s">
        <v>621</v>
      </c>
      <c r="B8" s="72" t="s">
        <v>323</v>
      </c>
      <c r="C8" s="26" t="s">
        <v>324</v>
      </c>
      <c r="D8" s="39">
        <v>87048000</v>
      </c>
      <c r="E8" s="40">
        <v>197545000</v>
      </c>
      <c r="F8" s="92">
        <f>IF($E8=0,0,$N8/$E8)</f>
        <v>0.44064896605836645</v>
      </c>
      <c r="G8" s="93">
        <v>66829014</v>
      </c>
      <c r="H8" s="94">
        <v>135271001</v>
      </c>
      <c r="I8" s="92">
        <f>IF($AF8=0,0,$M8/$AF8)</f>
        <v>0.49403799414480565</v>
      </c>
      <c r="J8" s="94">
        <v>66829014</v>
      </c>
      <c r="K8" s="94">
        <v>135271001</v>
      </c>
      <c r="L8" s="92">
        <f>IF($K8=0,0,$M8/$K8)</f>
        <v>0.49403799414480565</v>
      </c>
      <c r="M8" s="94">
        <v>66829014</v>
      </c>
      <c r="N8" s="94">
        <v>87048000</v>
      </c>
      <c r="O8" s="92">
        <f>IF($N8=0,0,$M8/$N8)</f>
        <v>0.7677260132340777</v>
      </c>
      <c r="P8" s="94">
        <v>0</v>
      </c>
      <c r="Q8" s="94">
        <v>68326000</v>
      </c>
      <c r="R8" s="92">
        <f>IF($T8=0,0,$P8/$T8)</f>
        <v>0</v>
      </c>
      <c r="S8" s="95">
        <v>0</v>
      </c>
      <c r="T8" s="96">
        <v>68326000</v>
      </c>
      <c r="U8" s="92">
        <f>IF($T8=0,0,$V8/$T8)</f>
        <v>0</v>
      </c>
      <c r="V8" s="95">
        <v>0</v>
      </c>
      <c r="W8" s="96">
        <v>257629000</v>
      </c>
      <c r="X8" s="92">
        <f>IF($W8=0,0,$V8/$W8)</f>
        <v>0</v>
      </c>
      <c r="Y8" s="95">
        <v>37098000</v>
      </c>
      <c r="Z8" s="95">
        <v>68326000</v>
      </c>
      <c r="AA8" s="92">
        <f>IF($Z8=0,0,$Y8/$Z8)</f>
        <v>0.5429558294060826</v>
      </c>
      <c r="AB8" s="95">
        <v>6542000</v>
      </c>
      <c r="AC8" s="95">
        <v>23532000</v>
      </c>
      <c r="AD8" s="92">
        <f>IF($AC8=0,0,$AB8/$AC8)</f>
        <v>0.27800441951385346</v>
      </c>
      <c r="AE8" s="94">
        <v>1129000</v>
      </c>
      <c r="AF8" s="95">
        <v>135271001</v>
      </c>
      <c r="AG8" s="104">
        <f>IF($AF8=0,0,$AE8/$AF8)</f>
        <v>0.00834620866005124</v>
      </c>
    </row>
    <row r="9" spans="1:33" s="12" customFormat="1" ht="12.75">
      <c r="A9" s="24" t="s">
        <v>621</v>
      </c>
      <c r="B9" s="72" t="s">
        <v>325</v>
      </c>
      <c r="C9" s="26" t="s">
        <v>326</v>
      </c>
      <c r="D9" s="39">
        <v>79718273</v>
      </c>
      <c r="E9" s="40">
        <v>196721324</v>
      </c>
      <c r="F9" s="92">
        <f>IF($E9=0,0,$N9/$E9)</f>
        <v>0.40523452861673503</v>
      </c>
      <c r="G9" s="93">
        <v>41682010</v>
      </c>
      <c r="H9" s="94">
        <v>135641628</v>
      </c>
      <c r="I9" s="92">
        <f>IF($AF9=0,0,$M9/$AF9)</f>
        <v>0.3072951173956715</v>
      </c>
      <c r="J9" s="94">
        <v>41682010</v>
      </c>
      <c r="K9" s="94">
        <v>121385198</v>
      </c>
      <c r="L9" s="92">
        <f>IF($K9=0,0,$M9/$K9)</f>
        <v>0.34338626691534496</v>
      </c>
      <c r="M9" s="94">
        <v>41682010</v>
      </c>
      <c r="N9" s="94">
        <v>79718273</v>
      </c>
      <c r="O9" s="92">
        <f>IF($N9=0,0,$M9/$N9)</f>
        <v>0.5228664449366583</v>
      </c>
      <c r="P9" s="94">
        <v>36943498</v>
      </c>
      <c r="Q9" s="94">
        <v>71181174</v>
      </c>
      <c r="R9" s="92">
        <f>IF($T9=0,0,$P9/$T9)</f>
        <v>0.5190065845219131</v>
      </c>
      <c r="S9" s="95">
        <v>0</v>
      </c>
      <c r="T9" s="96">
        <v>71181174</v>
      </c>
      <c r="U9" s="92">
        <f>IF($T9=0,0,$V9/$T9)</f>
        <v>0</v>
      </c>
      <c r="V9" s="95">
        <v>0</v>
      </c>
      <c r="W9" s="96">
        <v>21099</v>
      </c>
      <c r="X9" s="92">
        <f>IF($W9=0,0,$V9/$W9)</f>
        <v>0</v>
      </c>
      <c r="Y9" s="95">
        <v>33767700</v>
      </c>
      <c r="Z9" s="95">
        <v>71181174</v>
      </c>
      <c r="AA9" s="92">
        <f>IF($Z9=0,0,$Y9/$Z9)</f>
        <v>0.4743908831849275</v>
      </c>
      <c r="AB9" s="95">
        <v>20775</v>
      </c>
      <c r="AC9" s="95">
        <v>19182897</v>
      </c>
      <c r="AD9" s="92">
        <f>IF($AC9=0,0,$AB9/$AC9)</f>
        <v>0.0010829959624972182</v>
      </c>
      <c r="AE9" s="94">
        <v>9999</v>
      </c>
      <c r="AF9" s="95">
        <v>135641628</v>
      </c>
      <c r="AG9" s="104">
        <f>IF($AF9=0,0,$AE9/$AF9)</f>
        <v>7.371630779895977E-05</v>
      </c>
    </row>
    <row r="10" spans="1:33" s="12" customFormat="1" ht="12.75">
      <c r="A10" s="24" t="s">
        <v>621</v>
      </c>
      <c r="B10" s="72" t="s">
        <v>327</v>
      </c>
      <c r="C10" s="26" t="s">
        <v>328</v>
      </c>
      <c r="D10" s="39">
        <v>449839557</v>
      </c>
      <c r="E10" s="40">
        <v>652506557</v>
      </c>
      <c r="F10" s="92">
        <f aca="true" t="shared" si="0" ref="F10:F43">IF($E10=0,0,$N10/$E10)</f>
        <v>0.6894023549253008</v>
      </c>
      <c r="G10" s="93">
        <v>162676696</v>
      </c>
      <c r="H10" s="94">
        <v>583503722</v>
      </c>
      <c r="I10" s="92">
        <f aca="true" t="shared" si="1" ref="I10:I43">IF($AF10=0,0,$M10/$AF10)</f>
        <v>0.27879290202710993</v>
      </c>
      <c r="J10" s="94">
        <v>162676696</v>
      </c>
      <c r="K10" s="94">
        <v>410843618</v>
      </c>
      <c r="L10" s="92">
        <f aca="true" t="shared" si="2" ref="L10:L43">IF($K10=0,0,$M10/$K10)</f>
        <v>0.39595770476347036</v>
      </c>
      <c r="M10" s="94">
        <v>162676696</v>
      </c>
      <c r="N10" s="94">
        <v>449839557</v>
      </c>
      <c r="O10" s="92">
        <f aca="true" t="shared" si="3" ref="O10:O43">IF($N10=0,0,$M10/$N10)</f>
        <v>0.3616327054136771</v>
      </c>
      <c r="P10" s="94">
        <v>62656000</v>
      </c>
      <c r="Q10" s="94">
        <v>124553000</v>
      </c>
      <c r="R10" s="92">
        <f aca="true" t="shared" si="4" ref="R10:R43">IF($T10=0,0,$P10/$T10)</f>
        <v>0.5030468956990197</v>
      </c>
      <c r="S10" s="95">
        <v>47656000</v>
      </c>
      <c r="T10" s="96">
        <v>124553000</v>
      </c>
      <c r="U10" s="92">
        <f aca="true" t="shared" si="5" ref="U10:U43">IF($T10=0,0,$V10/$T10)</f>
        <v>0.38261623565871555</v>
      </c>
      <c r="V10" s="95">
        <v>47656000</v>
      </c>
      <c r="W10" s="96">
        <v>443738955</v>
      </c>
      <c r="X10" s="92">
        <f aca="true" t="shared" si="6" ref="X10:X43">IF($W10=0,0,$V10/$W10)</f>
        <v>0.10739647593031358</v>
      </c>
      <c r="Y10" s="95">
        <v>96177000</v>
      </c>
      <c r="Z10" s="95">
        <v>124553000</v>
      </c>
      <c r="AA10" s="92">
        <f aca="true" t="shared" si="7" ref="AA10:AA43">IF($Z10=0,0,$Y10/$Z10)</f>
        <v>0.772177306046422</v>
      </c>
      <c r="AB10" s="95">
        <v>47825360</v>
      </c>
      <c r="AC10" s="95">
        <v>305758974</v>
      </c>
      <c r="AD10" s="92">
        <f aca="true" t="shared" si="8" ref="AD10:AD43">IF($AC10=0,0,$AB10/$AC10)</f>
        <v>0.15641522920599543</v>
      </c>
      <c r="AE10" s="94">
        <v>42625000</v>
      </c>
      <c r="AF10" s="95">
        <v>583503722</v>
      </c>
      <c r="AG10" s="104">
        <f aca="true" t="shared" si="9" ref="AG10:AG43">IF($AF10=0,0,$AE10/$AF10)</f>
        <v>0.07305009101552912</v>
      </c>
    </row>
    <row r="11" spans="1:33" s="12" customFormat="1" ht="12.75">
      <c r="A11" s="24" t="s">
        <v>621</v>
      </c>
      <c r="B11" s="72" t="s">
        <v>329</v>
      </c>
      <c r="C11" s="26" t="s">
        <v>330</v>
      </c>
      <c r="D11" s="39">
        <v>286481000</v>
      </c>
      <c r="E11" s="40">
        <v>339033000</v>
      </c>
      <c r="F11" s="92">
        <f t="shared" si="0"/>
        <v>0.8449944400692558</v>
      </c>
      <c r="G11" s="93">
        <v>82692000</v>
      </c>
      <c r="H11" s="94">
        <v>339033000</v>
      </c>
      <c r="I11" s="92">
        <f t="shared" si="1"/>
        <v>0.24390546053039086</v>
      </c>
      <c r="J11" s="94">
        <v>82692000</v>
      </c>
      <c r="K11" s="94">
        <v>265858000</v>
      </c>
      <c r="L11" s="92">
        <f t="shared" si="2"/>
        <v>0.3110382234124984</v>
      </c>
      <c r="M11" s="94">
        <v>82692000</v>
      </c>
      <c r="N11" s="94">
        <v>286481000</v>
      </c>
      <c r="O11" s="92">
        <f t="shared" si="3"/>
        <v>0.2886474146627525</v>
      </c>
      <c r="P11" s="94">
        <v>38050000</v>
      </c>
      <c r="Q11" s="94">
        <v>80496000</v>
      </c>
      <c r="R11" s="92">
        <f t="shared" si="4"/>
        <v>0.472694295368714</v>
      </c>
      <c r="S11" s="95">
        <v>0</v>
      </c>
      <c r="T11" s="96">
        <v>80496000</v>
      </c>
      <c r="U11" s="92">
        <f t="shared" si="5"/>
        <v>0</v>
      </c>
      <c r="V11" s="95">
        <v>0</v>
      </c>
      <c r="W11" s="96">
        <v>980900600</v>
      </c>
      <c r="X11" s="92">
        <f t="shared" si="6"/>
        <v>0</v>
      </c>
      <c r="Y11" s="95">
        <v>24817000</v>
      </c>
      <c r="Z11" s="95">
        <v>80496000</v>
      </c>
      <c r="AA11" s="92">
        <f t="shared" si="7"/>
        <v>0.3083010335917313</v>
      </c>
      <c r="AB11" s="95">
        <v>121767556</v>
      </c>
      <c r="AC11" s="95">
        <v>152655000</v>
      </c>
      <c r="AD11" s="92">
        <f t="shared" si="8"/>
        <v>0.7976650355376502</v>
      </c>
      <c r="AE11" s="94">
        <v>152354667</v>
      </c>
      <c r="AF11" s="95">
        <v>339033000</v>
      </c>
      <c r="AG11" s="104">
        <f t="shared" si="9"/>
        <v>0.44938005149941157</v>
      </c>
    </row>
    <row r="12" spans="1:33" s="12" customFormat="1" ht="12.75">
      <c r="A12" s="24" t="s">
        <v>621</v>
      </c>
      <c r="B12" s="72" t="s">
        <v>331</v>
      </c>
      <c r="C12" s="26" t="s">
        <v>332</v>
      </c>
      <c r="D12" s="39">
        <v>40268995</v>
      </c>
      <c r="E12" s="40">
        <v>85091995</v>
      </c>
      <c r="F12" s="92">
        <f t="shared" si="0"/>
        <v>0.4732406967306384</v>
      </c>
      <c r="G12" s="93">
        <v>27963247</v>
      </c>
      <c r="H12" s="94">
        <v>59676887</v>
      </c>
      <c r="I12" s="92">
        <f t="shared" si="1"/>
        <v>0.46857750807276527</v>
      </c>
      <c r="J12" s="94">
        <v>27963247</v>
      </c>
      <c r="K12" s="94">
        <v>56652887</v>
      </c>
      <c r="L12" s="92">
        <f t="shared" si="2"/>
        <v>0.49358909105550086</v>
      </c>
      <c r="M12" s="94">
        <v>27963247</v>
      </c>
      <c r="N12" s="94">
        <v>40268995</v>
      </c>
      <c r="O12" s="92">
        <f t="shared" si="3"/>
        <v>0.6944113455029111</v>
      </c>
      <c r="P12" s="94">
        <v>0</v>
      </c>
      <c r="Q12" s="94">
        <v>25415109</v>
      </c>
      <c r="R12" s="92">
        <f t="shared" si="4"/>
        <v>0</v>
      </c>
      <c r="S12" s="95">
        <v>0</v>
      </c>
      <c r="T12" s="96">
        <v>25415109</v>
      </c>
      <c r="U12" s="92">
        <f t="shared" si="5"/>
        <v>0</v>
      </c>
      <c r="V12" s="95">
        <v>0</v>
      </c>
      <c r="W12" s="96">
        <v>0</v>
      </c>
      <c r="X12" s="92">
        <f t="shared" si="6"/>
        <v>0</v>
      </c>
      <c r="Y12" s="95">
        <v>19856732</v>
      </c>
      <c r="Z12" s="95">
        <v>25415109</v>
      </c>
      <c r="AA12" s="92">
        <f t="shared" si="7"/>
        <v>0.7812963540703288</v>
      </c>
      <c r="AB12" s="95">
        <v>0</v>
      </c>
      <c r="AC12" s="95">
        <v>4784034</v>
      </c>
      <c r="AD12" s="92">
        <f t="shared" si="8"/>
        <v>0</v>
      </c>
      <c r="AE12" s="94">
        <v>0</v>
      </c>
      <c r="AF12" s="95">
        <v>59676887</v>
      </c>
      <c r="AG12" s="104">
        <f t="shared" si="9"/>
        <v>0</v>
      </c>
    </row>
    <row r="13" spans="1:33" s="12" customFormat="1" ht="12.75">
      <c r="A13" s="24" t="s">
        <v>622</v>
      </c>
      <c r="B13" s="72" t="s">
        <v>576</v>
      </c>
      <c r="C13" s="26" t="s">
        <v>577</v>
      </c>
      <c r="D13" s="39">
        <v>226387000</v>
      </c>
      <c r="E13" s="40">
        <v>706121000</v>
      </c>
      <c r="F13" s="92">
        <f t="shared" si="0"/>
        <v>0.3206065249440252</v>
      </c>
      <c r="G13" s="93">
        <v>91687270</v>
      </c>
      <c r="H13" s="94">
        <v>388537977</v>
      </c>
      <c r="I13" s="92">
        <f t="shared" si="1"/>
        <v>0.2359802012352579</v>
      </c>
      <c r="J13" s="94">
        <v>91687270</v>
      </c>
      <c r="K13" s="94">
        <v>388537977</v>
      </c>
      <c r="L13" s="92">
        <f t="shared" si="2"/>
        <v>0.2359802012352579</v>
      </c>
      <c r="M13" s="94">
        <v>91687270</v>
      </c>
      <c r="N13" s="94">
        <v>226387000</v>
      </c>
      <c r="O13" s="92">
        <f t="shared" si="3"/>
        <v>0.40500236320990163</v>
      </c>
      <c r="P13" s="94">
        <v>12450000</v>
      </c>
      <c r="Q13" s="94">
        <v>372577865</v>
      </c>
      <c r="R13" s="92">
        <f t="shared" si="4"/>
        <v>0.03341583376135348</v>
      </c>
      <c r="S13" s="95">
        <v>0</v>
      </c>
      <c r="T13" s="96">
        <v>372577865</v>
      </c>
      <c r="U13" s="92">
        <f t="shared" si="5"/>
        <v>0</v>
      </c>
      <c r="V13" s="95">
        <v>0</v>
      </c>
      <c r="W13" s="96">
        <v>0</v>
      </c>
      <c r="X13" s="92">
        <f t="shared" si="6"/>
        <v>0</v>
      </c>
      <c r="Y13" s="95">
        <v>308197865</v>
      </c>
      <c r="Z13" s="95">
        <v>372577865</v>
      </c>
      <c r="AA13" s="92">
        <f t="shared" si="7"/>
        <v>0.8272039054171938</v>
      </c>
      <c r="AB13" s="95">
        <v>39289825</v>
      </c>
      <c r="AC13" s="95">
        <v>32000</v>
      </c>
      <c r="AD13" s="92">
        <v>0</v>
      </c>
      <c r="AE13" s="94">
        <v>52453699</v>
      </c>
      <c r="AF13" s="95">
        <v>388537977</v>
      </c>
      <c r="AG13" s="104">
        <f t="shared" si="9"/>
        <v>0.135002759331297</v>
      </c>
    </row>
    <row r="14" spans="1:33" s="65" customFormat="1" ht="12.75">
      <c r="A14" s="73"/>
      <c r="B14" s="74" t="s">
        <v>655</v>
      </c>
      <c r="C14" s="20"/>
      <c r="D14" s="41">
        <f>SUM(N8:N13)</f>
        <v>1169742825</v>
      </c>
      <c r="E14" s="42">
        <f>SUM(E8:E13)</f>
        <v>2177018876</v>
      </c>
      <c r="F14" s="97">
        <f t="shared" si="0"/>
        <v>0.5373140480753461</v>
      </c>
      <c r="G14" s="98">
        <f>SUM(G8:G13)</f>
        <v>473530237</v>
      </c>
      <c r="H14" s="99">
        <f>SUM(H8:H13)</f>
        <v>1641664215</v>
      </c>
      <c r="I14" s="97">
        <f t="shared" si="1"/>
        <v>0.28844524518066567</v>
      </c>
      <c r="J14" s="99">
        <f>SUM(J8:J13)</f>
        <v>473530237</v>
      </c>
      <c r="K14" s="99">
        <f>SUM(K8:K13)</f>
        <v>1378548681</v>
      </c>
      <c r="L14" s="97">
        <f t="shared" si="2"/>
        <v>0.3434991041857883</v>
      </c>
      <c r="M14" s="99">
        <f>SUM(M8:M13)</f>
        <v>473530237</v>
      </c>
      <c r="N14" s="99">
        <f>SUM(N8:N13)</f>
        <v>1169742825</v>
      </c>
      <c r="O14" s="97">
        <f t="shared" si="3"/>
        <v>0.4048156798910051</v>
      </c>
      <c r="P14" s="99">
        <f>SUM(P8:P13)</f>
        <v>150099498</v>
      </c>
      <c r="Q14" s="99">
        <f>SUM(Q8:Q13)</f>
        <v>742549148</v>
      </c>
      <c r="R14" s="97">
        <f t="shared" si="4"/>
        <v>0.2021408258352752</v>
      </c>
      <c r="S14" s="102">
        <f>SUM(S8:S13)</f>
        <v>47656000</v>
      </c>
      <c r="T14" s="103">
        <f>SUM(T8:T13)</f>
        <v>742549148</v>
      </c>
      <c r="U14" s="97">
        <f t="shared" si="5"/>
        <v>0.06417891681427126</v>
      </c>
      <c r="V14" s="102">
        <f>SUM(V8:V13)</f>
        <v>47656000</v>
      </c>
      <c r="W14" s="103">
        <f>SUM(W8:W13)</f>
        <v>1682289654</v>
      </c>
      <c r="X14" s="97">
        <f t="shared" si="6"/>
        <v>0.02832805865903518</v>
      </c>
      <c r="Y14" s="102">
        <f>SUM(Y8:Y13)</f>
        <v>519914297</v>
      </c>
      <c r="Z14" s="102">
        <f>SUM(Z8:Z13)</f>
        <v>742549148</v>
      </c>
      <c r="AA14" s="97">
        <f t="shared" si="7"/>
        <v>0.7001749290270548</v>
      </c>
      <c r="AB14" s="102">
        <f>SUM(AB8:AB13)</f>
        <v>215445516</v>
      </c>
      <c r="AC14" s="102">
        <f>SUM(AC8:AC13)</f>
        <v>505944905</v>
      </c>
      <c r="AD14" s="97">
        <f t="shared" si="8"/>
        <v>0.4258280177759671</v>
      </c>
      <c r="AE14" s="99">
        <f>SUM(AE8:AE13)</f>
        <v>248572365</v>
      </c>
      <c r="AF14" s="102">
        <f>SUM(AF8:AF13)</f>
        <v>1641664215</v>
      </c>
      <c r="AG14" s="106">
        <f t="shared" si="9"/>
        <v>0.15141486470179286</v>
      </c>
    </row>
    <row r="15" spans="1:33" s="12" customFormat="1" ht="12.75">
      <c r="A15" s="24" t="s">
        <v>621</v>
      </c>
      <c r="B15" s="72" t="s">
        <v>333</v>
      </c>
      <c r="C15" s="26" t="s">
        <v>334</v>
      </c>
      <c r="D15" s="39">
        <v>97055467</v>
      </c>
      <c r="E15" s="40">
        <v>134951467</v>
      </c>
      <c r="F15" s="92">
        <f t="shared" si="0"/>
        <v>0.7191879359118045</v>
      </c>
      <c r="G15" s="93">
        <v>38672624</v>
      </c>
      <c r="H15" s="94">
        <v>139419281</v>
      </c>
      <c r="I15" s="92">
        <f t="shared" si="1"/>
        <v>0.2773836138202434</v>
      </c>
      <c r="J15" s="94">
        <v>38672624</v>
      </c>
      <c r="K15" s="94">
        <v>115384281</v>
      </c>
      <c r="L15" s="92">
        <f t="shared" si="2"/>
        <v>0.33516371263777256</v>
      </c>
      <c r="M15" s="94">
        <v>38672624</v>
      </c>
      <c r="N15" s="94">
        <v>97055467</v>
      </c>
      <c r="O15" s="92">
        <f t="shared" si="3"/>
        <v>0.39845899664776224</v>
      </c>
      <c r="P15" s="94">
        <v>7300000</v>
      </c>
      <c r="Q15" s="94">
        <v>17310000</v>
      </c>
      <c r="R15" s="92">
        <f t="shared" si="4"/>
        <v>0.4217215482380127</v>
      </c>
      <c r="S15" s="95">
        <v>0</v>
      </c>
      <c r="T15" s="96">
        <v>17310000</v>
      </c>
      <c r="U15" s="92">
        <f t="shared" si="5"/>
        <v>0</v>
      </c>
      <c r="V15" s="95">
        <v>0</v>
      </c>
      <c r="W15" s="96">
        <v>20010</v>
      </c>
      <c r="X15" s="92">
        <f t="shared" si="6"/>
        <v>0</v>
      </c>
      <c r="Y15" s="95">
        <v>7300000</v>
      </c>
      <c r="Z15" s="95">
        <v>17310000</v>
      </c>
      <c r="AA15" s="92">
        <f t="shared" si="7"/>
        <v>0.4217215482380127</v>
      </c>
      <c r="AB15" s="95">
        <v>766</v>
      </c>
      <c r="AC15" s="95">
        <v>53009382</v>
      </c>
      <c r="AD15" s="92">
        <f t="shared" si="8"/>
        <v>1.445027221785004E-05</v>
      </c>
      <c r="AE15" s="94">
        <v>38492</v>
      </c>
      <c r="AF15" s="95">
        <v>139419281</v>
      </c>
      <c r="AG15" s="104">
        <f t="shared" si="9"/>
        <v>0.0002760880684788498</v>
      </c>
    </row>
    <row r="16" spans="1:33" s="12" customFormat="1" ht="12.75">
      <c r="A16" s="24" t="s">
        <v>621</v>
      </c>
      <c r="B16" s="72" t="s">
        <v>335</v>
      </c>
      <c r="C16" s="26" t="s">
        <v>336</v>
      </c>
      <c r="D16" s="39">
        <v>28232</v>
      </c>
      <c r="E16" s="40">
        <v>79346</v>
      </c>
      <c r="F16" s="92">
        <f t="shared" si="0"/>
        <v>0.3558087364202354</v>
      </c>
      <c r="G16" s="93">
        <v>39865</v>
      </c>
      <c r="H16" s="94">
        <v>69592</v>
      </c>
      <c r="I16" s="92">
        <f t="shared" si="1"/>
        <v>0.5728388320496609</v>
      </c>
      <c r="J16" s="94">
        <v>39865</v>
      </c>
      <c r="K16" s="94">
        <v>67452</v>
      </c>
      <c r="L16" s="92">
        <f t="shared" si="2"/>
        <v>0.5910128684101287</v>
      </c>
      <c r="M16" s="94">
        <v>39865</v>
      </c>
      <c r="N16" s="94">
        <v>28232</v>
      </c>
      <c r="O16" s="92">
        <f t="shared" si="3"/>
        <v>1.412050155851516</v>
      </c>
      <c r="P16" s="94">
        <v>395</v>
      </c>
      <c r="Q16" s="94">
        <v>13431</v>
      </c>
      <c r="R16" s="92">
        <f t="shared" si="4"/>
        <v>0.029409574864120318</v>
      </c>
      <c r="S16" s="95">
        <v>0</v>
      </c>
      <c r="T16" s="96">
        <v>13431</v>
      </c>
      <c r="U16" s="92">
        <f t="shared" si="5"/>
        <v>0</v>
      </c>
      <c r="V16" s="95">
        <v>0</v>
      </c>
      <c r="W16" s="96">
        <v>0</v>
      </c>
      <c r="X16" s="92">
        <f t="shared" si="6"/>
        <v>0</v>
      </c>
      <c r="Y16" s="95">
        <v>13056</v>
      </c>
      <c r="Z16" s="95">
        <v>13451</v>
      </c>
      <c r="AA16" s="92">
        <f t="shared" si="7"/>
        <v>0.9706341535945283</v>
      </c>
      <c r="AB16" s="95">
        <v>0</v>
      </c>
      <c r="AC16" s="95">
        <v>5898</v>
      </c>
      <c r="AD16" s="92">
        <f t="shared" si="8"/>
        <v>0</v>
      </c>
      <c r="AE16" s="94">
        <v>0</v>
      </c>
      <c r="AF16" s="95">
        <v>69592</v>
      </c>
      <c r="AG16" s="104">
        <f t="shared" si="9"/>
        <v>0</v>
      </c>
    </row>
    <row r="17" spans="1:33" s="12" customFormat="1" ht="12.75">
      <c r="A17" s="24" t="s">
        <v>621</v>
      </c>
      <c r="B17" s="72" t="s">
        <v>337</v>
      </c>
      <c r="C17" s="26" t="s">
        <v>338</v>
      </c>
      <c r="D17" s="39">
        <v>183828000</v>
      </c>
      <c r="E17" s="40">
        <v>472483499</v>
      </c>
      <c r="F17" s="92">
        <f t="shared" si="0"/>
        <v>0.38906755556345896</v>
      </c>
      <c r="G17" s="93">
        <v>147312057</v>
      </c>
      <c r="H17" s="94">
        <v>371239499</v>
      </c>
      <c r="I17" s="92">
        <f t="shared" si="1"/>
        <v>0.3968113775522577</v>
      </c>
      <c r="J17" s="94">
        <v>147312057</v>
      </c>
      <c r="K17" s="94">
        <v>371239499</v>
      </c>
      <c r="L17" s="92">
        <f t="shared" si="2"/>
        <v>0.3968113775522577</v>
      </c>
      <c r="M17" s="94">
        <v>147312057</v>
      </c>
      <c r="N17" s="94">
        <v>183828000</v>
      </c>
      <c r="O17" s="92">
        <f t="shared" si="3"/>
        <v>0.8013581010509825</v>
      </c>
      <c r="P17" s="94">
        <v>30280000</v>
      </c>
      <c r="Q17" s="94">
        <v>101244000</v>
      </c>
      <c r="R17" s="92">
        <f t="shared" si="4"/>
        <v>0.2990794516218245</v>
      </c>
      <c r="S17" s="95">
        <v>0</v>
      </c>
      <c r="T17" s="96">
        <v>101244000</v>
      </c>
      <c r="U17" s="92">
        <f t="shared" si="5"/>
        <v>0</v>
      </c>
      <c r="V17" s="95">
        <v>0</v>
      </c>
      <c r="W17" s="96">
        <v>600165357</v>
      </c>
      <c r="X17" s="92">
        <f t="shared" si="6"/>
        <v>0</v>
      </c>
      <c r="Y17" s="95">
        <v>35884000</v>
      </c>
      <c r="Z17" s="95">
        <v>101244000</v>
      </c>
      <c r="AA17" s="92">
        <f t="shared" si="7"/>
        <v>0.3544308798546087</v>
      </c>
      <c r="AB17" s="95">
        <v>79556856</v>
      </c>
      <c r="AC17" s="95">
        <v>30900000</v>
      </c>
      <c r="AD17" s="92">
        <f t="shared" si="8"/>
        <v>2.5746555339805823</v>
      </c>
      <c r="AE17" s="94">
        <v>79139207</v>
      </c>
      <c r="AF17" s="95">
        <v>371239499</v>
      </c>
      <c r="AG17" s="104">
        <f t="shared" si="9"/>
        <v>0.2131756109281895</v>
      </c>
    </row>
    <row r="18" spans="1:33" s="12" customFormat="1" ht="12.75">
      <c r="A18" s="24" t="s">
        <v>621</v>
      </c>
      <c r="B18" s="72" t="s">
        <v>339</v>
      </c>
      <c r="C18" s="26" t="s">
        <v>340</v>
      </c>
      <c r="D18" s="39">
        <v>365295000</v>
      </c>
      <c r="E18" s="40">
        <v>608449000</v>
      </c>
      <c r="F18" s="92">
        <f t="shared" si="0"/>
        <v>0.6003707788163017</v>
      </c>
      <c r="G18" s="93">
        <v>234197000</v>
      </c>
      <c r="H18" s="94">
        <v>608326000</v>
      </c>
      <c r="I18" s="92">
        <f t="shared" si="1"/>
        <v>0.38498601079026706</v>
      </c>
      <c r="J18" s="94">
        <v>234197000</v>
      </c>
      <c r="K18" s="94">
        <v>508265000</v>
      </c>
      <c r="L18" s="92">
        <f t="shared" si="2"/>
        <v>0.46077735039792234</v>
      </c>
      <c r="M18" s="94">
        <v>234197000</v>
      </c>
      <c r="N18" s="94">
        <v>365295000</v>
      </c>
      <c r="O18" s="92">
        <f t="shared" si="3"/>
        <v>0.6411174530174243</v>
      </c>
      <c r="P18" s="94">
        <v>109403000</v>
      </c>
      <c r="Q18" s="94">
        <v>165519000</v>
      </c>
      <c r="R18" s="92">
        <f t="shared" si="4"/>
        <v>0.6609694355330807</v>
      </c>
      <c r="S18" s="95">
        <v>28000000</v>
      </c>
      <c r="T18" s="96">
        <v>165519000</v>
      </c>
      <c r="U18" s="92">
        <f t="shared" si="5"/>
        <v>0.16916486928993046</v>
      </c>
      <c r="V18" s="95">
        <v>28000000</v>
      </c>
      <c r="W18" s="96">
        <v>805000000</v>
      </c>
      <c r="X18" s="92">
        <f t="shared" si="6"/>
        <v>0.034782608695652174</v>
      </c>
      <c r="Y18" s="95">
        <v>137259000</v>
      </c>
      <c r="Z18" s="95">
        <v>165519000</v>
      </c>
      <c r="AA18" s="92">
        <f t="shared" si="7"/>
        <v>0.829264314066663</v>
      </c>
      <c r="AB18" s="95">
        <v>142735000</v>
      </c>
      <c r="AC18" s="95">
        <v>271111000</v>
      </c>
      <c r="AD18" s="92">
        <f t="shared" si="8"/>
        <v>0.5264817731482677</v>
      </c>
      <c r="AE18" s="94">
        <v>52000000</v>
      </c>
      <c r="AF18" s="95">
        <v>608326000</v>
      </c>
      <c r="AG18" s="104">
        <f t="shared" si="9"/>
        <v>0.08548048250444663</v>
      </c>
    </row>
    <row r="19" spans="1:33" s="12" customFormat="1" ht="12.75">
      <c r="A19" s="24" t="s">
        <v>622</v>
      </c>
      <c r="B19" s="72" t="s">
        <v>578</v>
      </c>
      <c r="C19" s="26" t="s">
        <v>579</v>
      </c>
      <c r="D19" s="39">
        <v>265545317</v>
      </c>
      <c r="E19" s="40">
        <v>442365790</v>
      </c>
      <c r="F19" s="92">
        <f t="shared" si="0"/>
        <v>0.6002844772422389</v>
      </c>
      <c r="G19" s="93">
        <v>161167302</v>
      </c>
      <c r="H19" s="94">
        <v>442365790</v>
      </c>
      <c r="I19" s="92">
        <f t="shared" si="1"/>
        <v>0.3643303927277017</v>
      </c>
      <c r="J19" s="94">
        <v>161167302</v>
      </c>
      <c r="K19" s="94">
        <v>430549366</v>
      </c>
      <c r="L19" s="92">
        <f t="shared" si="2"/>
        <v>0.3743294375214572</v>
      </c>
      <c r="M19" s="94">
        <v>161167302</v>
      </c>
      <c r="N19" s="94">
        <v>265545317</v>
      </c>
      <c r="O19" s="92">
        <f t="shared" si="3"/>
        <v>0.6069295584677925</v>
      </c>
      <c r="P19" s="94">
        <v>0</v>
      </c>
      <c r="Q19" s="94">
        <v>589626897</v>
      </c>
      <c r="R19" s="92">
        <f t="shared" si="4"/>
        <v>0</v>
      </c>
      <c r="S19" s="95">
        <v>0</v>
      </c>
      <c r="T19" s="96">
        <v>589626897</v>
      </c>
      <c r="U19" s="92">
        <f t="shared" si="5"/>
        <v>0</v>
      </c>
      <c r="V19" s="95">
        <v>0</v>
      </c>
      <c r="W19" s="96">
        <v>0</v>
      </c>
      <c r="X19" s="92">
        <f t="shared" si="6"/>
        <v>0</v>
      </c>
      <c r="Y19" s="95">
        <v>546939847</v>
      </c>
      <c r="Z19" s="95">
        <v>589626897</v>
      </c>
      <c r="AA19" s="92">
        <f t="shared" si="7"/>
        <v>0.9276032857096748</v>
      </c>
      <c r="AB19" s="95">
        <v>0</v>
      </c>
      <c r="AC19" s="95">
        <v>0</v>
      </c>
      <c r="AD19" s="92">
        <f t="shared" si="8"/>
        <v>0</v>
      </c>
      <c r="AE19" s="94">
        <v>0</v>
      </c>
      <c r="AF19" s="95">
        <v>442365790</v>
      </c>
      <c r="AG19" s="104">
        <f t="shared" si="9"/>
        <v>0</v>
      </c>
    </row>
    <row r="20" spans="1:33" s="65" customFormat="1" ht="12.75">
      <c r="A20" s="73"/>
      <c r="B20" s="74" t="s">
        <v>656</v>
      </c>
      <c r="C20" s="20"/>
      <c r="D20" s="41">
        <f>SUM(N15:N19)</f>
        <v>911752016</v>
      </c>
      <c r="E20" s="42">
        <f>SUM(E15:E19)</f>
        <v>1658329102</v>
      </c>
      <c r="F20" s="97">
        <f t="shared" si="0"/>
        <v>0.5498016135038556</v>
      </c>
      <c r="G20" s="98">
        <f>SUM(G15:G19)</f>
        <v>581388848</v>
      </c>
      <c r="H20" s="99">
        <f>SUM(H15:H19)</f>
        <v>1561420162</v>
      </c>
      <c r="I20" s="97">
        <f t="shared" si="1"/>
        <v>0.3723461898015379</v>
      </c>
      <c r="J20" s="99">
        <f>SUM(J15:J19)</f>
        <v>581388848</v>
      </c>
      <c r="K20" s="99">
        <f>SUM(K15:K19)</f>
        <v>1425505598</v>
      </c>
      <c r="L20" s="97">
        <f t="shared" si="2"/>
        <v>0.4078474674639615</v>
      </c>
      <c r="M20" s="99">
        <f>SUM(M15:M19)</f>
        <v>581388848</v>
      </c>
      <c r="N20" s="99">
        <f>SUM(N15:N19)</f>
        <v>911752016</v>
      </c>
      <c r="O20" s="97">
        <f t="shared" si="3"/>
        <v>0.6376611598301088</v>
      </c>
      <c r="P20" s="99">
        <f>SUM(P15:P19)</f>
        <v>146983395</v>
      </c>
      <c r="Q20" s="99">
        <f>SUM(Q15:Q19)</f>
        <v>873713328</v>
      </c>
      <c r="R20" s="97">
        <f t="shared" si="4"/>
        <v>0.168228399738913</v>
      </c>
      <c r="S20" s="102">
        <f>SUM(S15:S19)</f>
        <v>28000000</v>
      </c>
      <c r="T20" s="103">
        <f>SUM(T15:T19)</f>
        <v>873713328</v>
      </c>
      <c r="U20" s="97">
        <f t="shared" si="5"/>
        <v>0.0320471247292224</v>
      </c>
      <c r="V20" s="102">
        <f>SUM(V15:V19)</f>
        <v>28000000</v>
      </c>
      <c r="W20" s="103">
        <f>SUM(W15:W19)</f>
        <v>1405185367</v>
      </c>
      <c r="X20" s="97">
        <f t="shared" si="6"/>
        <v>0.019926196683771758</v>
      </c>
      <c r="Y20" s="102">
        <f>SUM(Y15:Y19)</f>
        <v>727395903</v>
      </c>
      <c r="Z20" s="102">
        <f>SUM(Z15:Z19)</f>
        <v>873713348</v>
      </c>
      <c r="AA20" s="97">
        <f t="shared" si="7"/>
        <v>0.8325338106200021</v>
      </c>
      <c r="AB20" s="102">
        <f>SUM(AB15:AB19)</f>
        <v>222292622</v>
      </c>
      <c r="AC20" s="102">
        <f>SUM(AC15:AC19)</f>
        <v>355026280</v>
      </c>
      <c r="AD20" s="97">
        <f t="shared" si="8"/>
        <v>0.6261300487389272</v>
      </c>
      <c r="AE20" s="99">
        <f>SUM(AE15:AE19)</f>
        <v>131177699</v>
      </c>
      <c r="AF20" s="102">
        <f>SUM(AF15:AF19)</f>
        <v>1561420162</v>
      </c>
      <c r="AG20" s="106">
        <f t="shared" si="9"/>
        <v>0.08401178759724508</v>
      </c>
    </row>
    <row r="21" spans="1:33" s="12" customFormat="1" ht="12.75">
      <c r="A21" s="24" t="s">
        <v>621</v>
      </c>
      <c r="B21" s="72" t="s">
        <v>341</v>
      </c>
      <c r="C21" s="26" t="s">
        <v>342</v>
      </c>
      <c r="D21" s="39">
        <v>25450612</v>
      </c>
      <c r="E21" s="40">
        <v>88299612</v>
      </c>
      <c r="F21" s="92">
        <f t="shared" si="0"/>
        <v>0.28823016798760115</v>
      </c>
      <c r="G21" s="93">
        <v>41999652</v>
      </c>
      <c r="H21" s="94">
        <v>88299612</v>
      </c>
      <c r="I21" s="92">
        <f t="shared" si="1"/>
        <v>0.4756493380741016</v>
      </c>
      <c r="J21" s="94">
        <v>41999652</v>
      </c>
      <c r="K21" s="94">
        <v>82721132</v>
      </c>
      <c r="L21" s="92">
        <f t="shared" si="2"/>
        <v>0.5077257888588855</v>
      </c>
      <c r="M21" s="94">
        <v>41999652</v>
      </c>
      <c r="N21" s="94">
        <v>25450612</v>
      </c>
      <c r="O21" s="92">
        <f t="shared" si="3"/>
        <v>1.6502413380079033</v>
      </c>
      <c r="P21" s="94">
        <v>5175000</v>
      </c>
      <c r="Q21" s="94">
        <v>32025000</v>
      </c>
      <c r="R21" s="92">
        <f t="shared" si="4"/>
        <v>0.16159250585480095</v>
      </c>
      <c r="S21" s="95">
        <v>0</v>
      </c>
      <c r="T21" s="96">
        <v>32025000</v>
      </c>
      <c r="U21" s="92">
        <f t="shared" si="5"/>
        <v>0</v>
      </c>
      <c r="V21" s="95">
        <v>0</v>
      </c>
      <c r="W21" s="96">
        <v>0</v>
      </c>
      <c r="X21" s="92">
        <f t="shared" si="6"/>
        <v>0</v>
      </c>
      <c r="Y21" s="95">
        <v>16760000</v>
      </c>
      <c r="Z21" s="95">
        <v>32025000</v>
      </c>
      <c r="AA21" s="92">
        <f t="shared" si="7"/>
        <v>0.5233411397345824</v>
      </c>
      <c r="AB21" s="95">
        <v>0</v>
      </c>
      <c r="AC21" s="95">
        <v>7783500</v>
      </c>
      <c r="AD21" s="92">
        <f t="shared" si="8"/>
        <v>0</v>
      </c>
      <c r="AE21" s="94">
        <v>0</v>
      </c>
      <c r="AF21" s="95">
        <v>88299612</v>
      </c>
      <c r="AG21" s="104">
        <f t="shared" si="9"/>
        <v>0</v>
      </c>
    </row>
    <row r="22" spans="1:33" s="12" customFormat="1" ht="12.75">
      <c r="A22" s="24" t="s">
        <v>621</v>
      </c>
      <c r="B22" s="72" t="s">
        <v>343</v>
      </c>
      <c r="C22" s="26" t="s">
        <v>344</v>
      </c>
      <c r="D22" s="39">
        <v>7410096</v>
      </c>
      <c r="E22" s="40">
        <v>53792882</v>
      </c>
      <c r="F22" s="92">
        <f t="shared" si="0"/>
        <v>0.13775235169589908</v>
      </c>
      <c r="G22" s="93">
        <v>27307439</v>
      </c>
      <c r="H22" s="94">
        <v>57602332</v>
      </c>
      <c r="I22" s="92">
        <f t="shared" si="1"/>
        <v>0.47406828945744767</v>
      </c>
      <c r="J22" s="94">
        <v>27307439</v>
      </c>
      <c r="K22" s="94">
        <v>57602332</v>
      </c>
      <c r="L22" s="92">
        <f t="shared" si="2"/>
        <v>0.47406828945744767</v>
      </c>
      <c r="M22" s="94">
        <v>27307439</v>
      </c>
      <c r="N22" s="94">
        <v>7410096</v>
      </c>
      <c r="O22" s="92">
        <f t="shared" si="3"/>
        <v>3.6851666968956946</v>
      </c>
      <c r="P22" s="94">
        <v>5741986</v>
      </c>
      <c r="Q22" s="94">
        <v>40052012</v>
      </c>
      <c r="R22" s="92">
        <f t="shared" si="4"/>
        <v>0.143363234785808</v>
      </c>
      <c r="S22" s="95">
        <v>0</v>
      </c>
      <c r="T22" s="96">
        <v>40052012</v>
      </c>
      <c r="U22" s="92">
        <f t="shared" si="5"/>
        <v>0</v>
      </c>
      <c r="V22" s="95">
        <v>0</v>
      </c>
      <c r="W22" s="96">
        <v>52746057</v>
      </c>
      <c r="X22" s="92">
        <f t="shared" si="6"/>
        <v>0</v>
      </c>
      <c r="Y22" s="95">
        <v>27054592</v>
      </c>
      <c r="Z22" s="95">
        <v>40052012</v>
      </c>
      <c r="AA22" s="92">
        <f t="shared" si="7"/>
        <v>0.675486464949626</v>
      </c>
      <c r="AB22" s="95">
        <v>9515000</v>
      </c>
      <c r="AC22" s="95">
        <v>0</v>
      </c>
      <c r="AD22" s="92">
        <f t="shared" si="8"/>
        <v>0</v>
      </c>
      <c r="AE22" s="94">
        <v>6342505</v>
      </c>
      <c r="AF22" s="95">
        <v>57602332</v>
      </c>
      <c r="AG22" s="104">
        <f t="shared" si="9"/>
        <v>0.11010847616377753</v>
      </c>
    </row>
    <row r="23" spans="1:33" s="12" customFormat="1" ht="12.75">
      <c r="A23" s="24" t="s">
        <v>621</v>
      </c>
      <c r="B23" s="72" t="s">
        <v>345</v>
      </c>
      <c r="C23" s="26" t="s">
        <v>346</v>
      </c>
      <c r="D23" s="39">
        <v>40149815</v>
      </c>
      <c r="E23" s="40">
        <v>102982815</v>
      </c>
      <c r="F23" s="92">
        <f t="shared" si="0"/>
        <v>0.3898690766998358</v>
      </c>
      <c r="G23" s="93">
        <v>43488608</v>
      </c>
      <c r="H23" s="94">
        <v>88187356</v>
      </c>
      <c r="I23" s="92">
        <f t="shared" si="1"/>
        <v>0.4931388123258849</v>
      </c>
      <c r="J23" s="94">
        <v>43488608</v>
      </c>
      <c r="K23" s="94">
        <v>84456397</v>
      </c>
      <c r="L23" s="92">
        <f t="shared" si="2"/>
        <v>0.5149237896094478</v>
      </c>
      <c r="M23" s="94">
        <v>43488608</v>
      </c>
      <c r="N23" s="94">
        <v>40149815</v>
      </c>
      <c r="O23" s="92">
        <f t="shared" si="3"/>
        <v>1.0831583657359318</v>
      </c>
      <c r="P23" s="94">
        <v>3650000</v>
      </c>
      <c r="Q23" s="94">
        <v>14722000</v>
      </c>
      <c r="R23" s="92">
        <f t="shared" si="4"/>
        <v>0.2479282706154055</v>
      </c>
      <c r="S23" s="95">
        <v>0</v>
      </c>
      <c r="T23" s="96">
        <v>14722000</v>
      </c>
      <c r="U23" s="92">
        <f t="shared" si="5"/>
        <v>0</v>
      </c>
      <c r="V23" s="95">
        <v>0</v>
      </c>
      <c r="W23" s="96">
        <v>0</v>
      </c>
      <c r="X23" s="92">
        <f t="shared" si="6"/>
        <v>0</v>
      </c>
      <c r="Y23" s="95">
        <v>8759301</v>
      </c>
      <c r="Z23" s="95">
        <v>14722400</v>
      </c>
      <c r="AA23" s="92">
        <f t="shared" si="7"/>
        <v>0.594964204205836</v>
      </c>
      <c r="AB23" s="95">
        <v>0</v>
      </c>
      <c r="AC23" s="95">
        <v>7200689</v>
      </c>
      <c r="AD23" s="92">
        <f t="shared" si="8"/>
        <v>0</v>
      </c>
      <c r="AE23" s="94">
        <v>0</v>
      </c>
      <c r="AF23" s="95">
        <v>88187356</v>
      </c>
      <c r="AG23" s="104">
        <f t="shared" si="9"/>
        <v>0</v>
      </c>
    </row>
    <row r="24" spans="1:33" s="12" customFormat="1" ht="12.75">
      <c r="A24" s="24" t="s">
        <v>621</v>
      </c>
      <c r="B24" s="72" t="s">
        <v>77</v>
      </c>
      <c r="C24" s="26" t="s">
        <v>78</v>
      </c>
      <c r="D24" s="39">
        <v>894218000</v>
      </c>
      <c r="E24" s="40">
        <v>1235688000</v>
      </c>
      <c r="F24" s="92">
        <f t="shared" si="0"/>
        <v>0.7236600177391057</v>
      </c>
      <c r="G24" s="93">
        <v>391247895</v>
      </c>
      <c r="H24" s="94">
        <v>1224515000</v>
      </c>
      <c r="I24" s="92">
        <f t="shared" si="1"/>
        <v>0.31951253761693404</v>
      </c>
      <c r="J24" s="94">
        <v>391247895</v>
      </c>
      <c r="K24" s="94">
        <v>831815000</v>
      </c>
      <c r="L24" s="92">
        <f t="shared" si="2"/>
        <v>0.4703544598258026</v>
      </c>
      <c r="M24" s="94">
        <v>391247895</v>
      </c>
      <c r="N24" s="94">
        <v>894218000</v>
      </c>
      <c r="O24" s="92">
        <f t="shared" si="3"/>
        <v>0.4375307754932242</v>
      </c>
      <c r="P24" s="94">
        <v>486289360</v>
      </c>
      <c r="Q24" s="94">
        <v>839490000</v>
      </c>
      <c r="R24" s="92">
        <f t="shared" si="4"/>
        <v>0.5792676029494097</v>
      </c>
      <c r="S24" s="95">
        <v>0</v>
      </c>
      <c r="T24" s="96">
        <v>839490000</v>
      </c>
      <c r="U24" s="92">
        <f t="shared" si="5"/>
        <v>0</v>
      </c>
      <c r="V24" s="95">
        <v>0</v>
      </c>
      <c r="W24" s="96">
        <v>5502907704</v>
      </c>
      <c r="X24" s="92">
        <f t="shared" si="6"/>
        <v>0</v>
      </c>
      <c r="Y24" s="95">
        <v>566243314</v>
      </c>
      <c r="Z24" s="95">
        <v>839490000</v>
      </c>
      <c r="AA24" s="92">
        <f t="shared" si="7"/>
        <v>0.6745087064765513</v>
      </c>
      <c r="AB24" s="95">
        <v>153699000</v>
      </c>
      <c r="AC24" s="95">
        <v>581887700</v>
      </c>
      <c r="AD24" s="92">
        <f t="shared" si="8"/>
        <v>0.2641385958149657</v>
      </c>
      <c r="AE24" s="94">
        <v>150000000</v>
      </c>
      <c r="AF24" s="95">
        <v>1224515000</v>
      </c>
      <c r="AG24" s="104">
        <f t="shared" si="9"/>
        <v>0.12249747859356562</v>
      </c>
    </row>
    <row r="25" spans="1:33" s="12" customFormat="1" ht="12.75">
      <c r="A25" s="24" t="s">
        <v>621</v>
      </c>
      <c r="B25" s="72" t="s">
        <v>347</v>
      </c>
      <c r="C25" s="26" t="s">
        <v>348</v>
      </c>
      <c r="D25" s="39">
        <v>139612745</v>
      </c>
      <c r="E25" s="40">
        <v>237521745</v>
      </c>
      <c r="F25" s="92">
        <f t="shared" si="0"/>
        <v>0.5877893200894091</v>
      </c>
      <c r="G25" s="93">
        <v>45517143</v>
      </c>
      <c r="H25" s="94">
        <v>130136959</v>
      </c>
      <c r="I25" s="92">
        <f t="shared" si="1"/>
        <v>0.34976338274509705</v>
      </c>
      <c r="J25" s="94">
        <v>45517143</v>
      </c>
      <c r="K25" s="94">
        <v>130136959</v>
      </c>
      <c r="L25" s="92">
        <f t="shared" si="2"/>
        <v>0.34976338274509705</v>
      </c>
      <c r="M25" s="94">
        <v>45517143</v>
      </c>
      <c r="N25" s="94">
        <v>139612745</v>
      </c>
      <c r="O25" s="92">
        <f t="shared" si="3"/>
        <v>0.32602426805661616</v>
      </c>
      <c r="P25" s="94">
        <v>32827551</v>
      </c>
      <c r="Q25" s="94">
        <v>107384785</v>
      </c>
      <c r="R25" s="92">
        <f t="shared" si="4"/>
        <v>0.30570020697066164</v>
      </c>
      <c r="S25" s="95">
        <v>3000000</v>
      </c>
      <c r="T25" s="96">
        <v>107384785</v>
      </c>
      <c r="U25" s="92">
        <f t="shared" si="5"/>
        <v>0.027936918623993147</v>
      </c>
      <c r="V25" s="95">
        <v>3000000</v>
      </c>
      <c r="W25" s="96">
        <v>107389785</v>
      </c>
      <c r="X25" s="92">
        <f t="shared" si="6"/>
        <v>0.027935617898853227</v>
      </c>
      <c r="Y25" s="95">
        <v>81423034</v>
      </c>
      <c r="Z25" s="95">
        <v>107384785</v>
      </c>
      <c r="AA25" s="92">
        <f t="shared" si="7"/>
        <v>0.7582362249922091</v>
      </c>
      <c r="AB25" s="95">
        <v>0</v>
      </c>
      <c r="AC25" s="95">
        <v>12895390</v>
      </c>
      <c r="AD25" s="92">
        <f t="shared" si="8"/>
        <v>0</v>
      </c>
      <c r="AE25" s="94">
        <v>0</v>
      </c>
      <c r="AF25" s="95">
        <v>130136959</v>
      </c>
      <c r="AG25" s="104">
        <f t="shared" si="9"/>
        <v>0</v>
      </c>
    </row>
    <row r="26" spans="1:33" s="12" customFormat="1" ht="12.75">
      <c r="A26" s="24" t="s">
        <v>622</v>
      </c>
      <c r="B26" s="72" t="s">
        <v>580</v>
      </c>
      <c r="C26" s="26" t="s">
        <v>581</v>
      </c>
      <c r="D26" s="39">
        <v>16676757</v>
      </c>
      <c r="E26" s="40">
        <v>325572446</v>
      </c>
      <c r="F26" s="92">
        <f t="shared" si="0"/>
        <v>0.05122287590639658</v>
      </c>
      <c r="G26" s="93">
        <v>149724643</v>
      </c>
      <c r="H26" s="94">
        <v>325572446</v>
      </c>
      <c r="I26" s="92">
        <f t="shared" si="1"/>
        <v>0.45988118724273125</v>
      </c>
      <c r="J26" s="94">
        <v>149724643</v>
      </c>
      <c r="K26" s="94">
        <v>285572446</v>
      </c>
      <c r="L26" s="92">
        <f t="shared" si="2"/>
        <v>0.5242965317459234</v>
      </c>
      <c r="M26" s="94">
        <v>149724643</v>
      </c>
      <c r="N26" s="94">
        <v>16676757</v>
      </c>
      <c r="O26" s="92">
        <f t="shared" si="3"/>
        <v>8.978043093150545</v>
      </c>
      <c r="P26" s="94">
        <v>0</v>
      </c>
      <c r="Q26" s="94">
        <v>246238731</v>
      </c>
      <c r="R26" s="92">
        <f t="shared" si="4"/>
        <v>0</v>
      </c>
      <c r="S26" s="95">
        <v>0</v>
      </c>
      <c r="T26" s="96">
        <v>246238731</v>
      </c>
      <c r="U26" s="92">
        <f t="shared" si="5"/>
        <v>0</v>
      </c>
      <c r="V26" s="95">
        <v>0</v>
      </c>
      <c r="W26" s="96">
        <v>1192477000</v>
      </c>
      <c r="X26" s="92">
        <f t="shared" si="6"/>
        <v>0</v>
      </c>
      <c r="Y26" s="95">
        <v>225909314</v>
      </c>
      <c r="Z26" s="95">
        <v>246239314</v>
      </c>
      <c r="AA26" s="92">
        <f t="shared" si="7"/>
        <v>0.9174380415955837</v>
      </c>
      <c r="AB26" s="95">
        <v>0</v>
      </c>
      <c r="AC26" s="95">
        <v>10000000</v>
      </c>
      <c r="AD26" s="92">
        <f t="shared" si="8"/>
        <v>0</v>
      </c>
      <c r="AE26" s="94">
        <v>28060000</v>
      </c>
      <c r="AF26" s="95">
        <v>325572446</v>
      </c>
      <c r="AG26" s="104">
        <f t="shared" si="9"/>
        <v>0.08618665475148962</v>
      </c>
    </row>
    <row r="27" spans="1:33" s="65" customFormat="1" ht="12.75">
      <c r="A27" s="73"/>
      <c r="B27" s="74" t="s">
        <v>657</v>
      </c>
      <c r="C27" s="20"/>
      <c r="D27" s="41">
        <f>SUM(N21:N26)</f>
        <v>1123518025</v>
      </c>
      <c r="E27" s="42">
        <f>SUM(E21:E26)</f>
        <v>2043857500</v>
      </c>
      <c r="F27" s="97">
        <f t="shared" si="0"/>
        <v>0.5497046760843161</v>
      </c>
      <c r="G27" s="98">
        <f>SUM(G21:G26)</f>
        <v>699285380</v>
      </c>
      <c r="H27" s="99">
        <f>SUM(H21:H26)</f>
        <v>1914313705</v>
      </c>
      <c r="I27" s="97">
        <f t="shared" si="1"/>
        <v>0.36529299151624683</v>
      </c>
      <c r="J27" s="99">
        <f>SUM(J21:J26)</f>
        <v>699285380</v>
      </c>
      <c r="K27" s="99">
        <f>SUM(K21:K26)</f>
        <v>1472304266</v>
      </c>
      <c r="L27" s="97">
        <f t="shared" si="2"/>
        <v>0.47495982735948955</v>
      </c>
      <c r="M27" s="99">
        <f>SUM(M21:M26)</f>
        <v>699285380</v>
      </c>
      <c r="N27" s="99">
        <f>SUM(N21:N26)</f>
        <v>1123518025</v>
      </c>
      <c r="O27" s="97">
        <f t="shared" si="3"/>
        <v>0.6224069079799588</v>
      </c>
      <c r="P27" s="99">
        <f>SUM(P21:P26)</f>
        <v>533683897</v>
      </c>
      <c r="Q27" s="99">
        <f>SUM(Q21:Q26)</f>
        <v>1279912528</v>
      </c>
      <c r="R27" s="97">
        <f t="shared" si="4"/>
        <v>0.41696903915296313</v>
      </c>
      <c r="S27" s="102">
        <f>SUM(S21:S26)</f>
        <v>3000000</v>
      </c>
      <c r="T27" s="103">
        <f>SUM(T21:T26)</f>
        <v>1279912528</v>
      </c>
      <c r="U27" s="97">
        <f t="shared" si="5"/>
        <v>0.002343910176961718</v>
      </c>
      <c r="V27" s="102">
        <f>SUM(V21:V26)</f>
        <v>3000000</v>
      </c>
      <c r="W27" s="103">
        <f>SUM(W21:W26)</f>
        <v>6855520546</v>
      </c>
      <c r="X27" s="97">
        <f t="shared" si="6"/>
        <v>0.00043760353132489907</v>
      </c>
      <c r="Y27" s="102">
        <f>SUM(Y21:Y26)</f>
        <v>926149555</v>
      </c>
      <c r="Z27" s="102">
        <f>SUM(Z21:Z26)</f>
        <v>1279913511</v>
      </c>
      <c r="AA27" s="97">
        <f t="shared" si="7"/>
        <v>0.7236032333750402</v>
      </c>
      <c r="AB27" s="102">
        <f>SUM(AB21:AB26)</f>
        <v>163214000</v>
      </c>
      <c r="AC27" s="102">
        <f>SUM(AC21:AC26)</f>
        <v>619767279</v>
      </c>
      <c r="AD27" s="97">
        <f t="shared" si="8"/>
        <v>0.2633472361808891</v>
      </c>
      <c r="AE27" s="99">
        <f>SUM(AE21:AE26)</f>
        <v>184402505</v>
      </c>
      <c r="AF27" s="102">
        <f>SUM(AF21:AF26)</f>
        <v>1914313705</v>
      </c>
      <c r="AG27" s="106">
        <f t="shared" si="9"/>
        <v>0.09632825827781451</v>
      </c>
    </row>
    <row r="28" spans="1:33" s="12" customFormat="1" ht="12.75">
      <c r="A28" s="24" t="s">
        <v>621</v>
      </c>
      <c r="B28" s="72" t="s">
        <v>349</v>
      </c>
      <c r="C28" s="26" t="s">
        <v>350</v>
      </c>
      <c r="D28" s="39">
        <v>175143779</v>
      </c>
      <c r="E28" s="40">
        <v>229034703</v>
      </c>
      <c r="F28" s="92">
        <f t="shared" si="0"/>
        <v>0.7647041112368024</v>
      </c>
      <c r="G28" s="93">
        <v>66490905</v>
      </c>
      <c r="H28" s="94">
        <v>210213272</v>
      </c>
      <c r="I28" s="92">
        <f t="shared" si="1"/>
        <v>0.3163021267277549</v>
      </c>
      <c r="J28" s="94">
        <v>66490905</v>
      </c>
      <c r="K28" s="94">
        <v>177690272</v>
      </c>
      <c r="L28" s="92">
        <f t="shared" si="2"/>
        <v>0.3741955271473725</v>
      </c>
      <c r="M28" s="94">
        <v>66490905</v>
      </c>
      <c r="N28" s="94">
        <v>175143779</v>
      </c>
      <c r="O28" s="92">
        <f t="shared" si="3"/>
        <v>0.3796361217031865</v>
      </c>
      <c r="P28" s="94">
        <v>15147000</v>
      </c>
      <c r="Q28" s="94">
        <v>49039000</v>
      </c>
      <c r="R28" s="92">
        <f t="shared" si="4"/>
        <v>0.30887660841371156</v>
      </c>
      <c r="S28" s="95">
        <v>0</v>
      </c>
      <c r="T28" s="96">
        <v>49039000</v>
      </c>
      <c r="U28" s="92">
        <f t="shared" si="5"/>
        <v>0</v>
      </c>
      <c r="V28" s="95">
        <v>0</v>
      </c>
      <c r="W28" s="96">
        <v>57890000</v>
      </c>
      <c r="X28" s="92">
        <f t="shared" si="6"/>
        <v>0</v>
      </c>
      <c r="Y28" s="95">
        <v>33989000</v>
      </c>
      <c r="Z28" s="95">
        <v>49039000</v>
      </c>
      <c r="AA28" s="92">
        <f t="shared" si="7"/>
        <v>0.6931014090825669</v>
      </c>
      <c r="AB28" s="95">
        <v>62330000</v>
      </c>
      <c r="AC28" s="95">
        <v>90169514</v>
      </c>
      <c r="AD28" s="92">
        <f t="shared" si="8"/>
        <v>0.691253587104839</v>
      </c>
      <c r="AE28" s="94">
        <v>7760000</v>
      </c>
      <c r="AF28" s="95">
        <v>210213272</v>
      </c>
      <c r="AG28" s="104">
        <f t="shared" si="9"/>
        <v>0.03691489089233148</v>
      </c>
    </row>
    <row r="29" spans="1:33" s="12" customFormat="1" ht="12.75">
      <c r="A29" s="24" t="s">
        <v>621</v>
      </c>
      <c r="B29" s="72" t="s">
        <v>351</v>
      </c>
      <c r="C29" s="26" t="s">
        <v>352</v>
      </c>
      <c r="D29" s="39">
        <v>0</v>
      </c>
      <c r="E29" s="40">
        <v>0</v>
      </c>
      <c r="F29" s="92">
        <f t="shared" si="0"/>
        <v>0</v>
      </c>
      <c r="G29" s="93">
        <v>0</v>
      </c>
      <c r="H29" s="94">
        <v>0</v>
      </c>
      <c r="I29" s="92">
        <f t="shared" si="1"/>
        <v>0</v>
      </c>
      <c r="J29" s="94">
        <v>0</v>
      </c>
      <c r="K29" s="94">
        <v>0</v>
      </c>
      <c r="L29" s="92">
        <f t="shared" si="2"/>
        <v>0</v>
      </c>
      <c r="M29" s="94">
        <v>0</v>
      </c>
      <c r="N29" s="94">
        <v>0</v>
      </c>
      <c r="O29" s="92">
        <f t="shared" si="3"/>
        <v>0</v>
      </c>
      <c r="P29" s="94">
        <v>52695000</v>
      </c>
      <c r="Q29" s="94">
        <v>96251000</v>
      </c>
      <c r="R29" s="92">
        <f t="shared" si="4"/>
        <v>0.5474748314303228</v>
      </c>
      <c r="S29" s="95">
        <v>0</v>
      </c>
      <c r="T29" s="96">
        <v>96251000</v>
      </c>
      <c r="U29" s="92">
        <f t="shared" si="5"/>
        <v>0</v>
      </c>
      <c r="V29" s="95">
        <v>0</v>
      </c>
      <c r="W29" s="96">
        <v>0</v>
      </c>
      <c r="X29" s="92">
        <f t="shared" si="6"/>
        <v>0</v>
      </c>
      <c r="Y29" s="95">
        <v>66587000</v>
      </c>
      <c r="Z29" s="95">
        <v>96251000</v>
      </c>
      <c r="AA29" s="92">
        <f t="shared" si="7"/>
        <v>0.6918057994202658</v>
      </c>
      <c r="AB29" s="95">
        <v>0</v>
      </c>
      <c r="AC29" s="95">
        <v>0</v>
      </c>
      <c r="AD29" s="92">
        <f t="shared" si="8"/>
        <v>0</v>
      </c>
      <c r="AE29" s="94">
        <v>0</v>
      </c>
      <c r="AF29" s="95">
        <v>0</v>
      </c>
      <c r="AG29" s="104">
        <f t="shared" si="9"/>
        <v>0</v>
      </c>
    </row>
    <row r="30" spans="1:33" s="12" customFormat="1" ht="12.75">
      <c r="A30" s="24" t="s">
        <v>621</v>
      </c>
      <c r="B30" s="72" t="s">
        <v>353</v>
      </c>
      <c r="C30" s="26" t="s">
        <v>354</v>
      </c>
      <c r="D30" s="39">
        <v>72167852</v>
      </c>
      <c r="E30" s="40">
        <v>92288852</v>
      </c>
      <c r="F30" s="92">
        <f t="shared" si="0"/>
        <v>0.7819780009832606</v>
      </c>
      <c r="G30" s="93">
        <v>30989004</v>
      </c>
      <c r="H30" s="94">
        <v>92288852</v>
      </c>
      <c r="I30" s="92">
        <f t="shared" si="1"/>
        <v>0.33578274437740324</v>
      </c>
      <c r="J30" s="94">
        <v>30989004</v>
      </c>
      <c r="K30" s="94">
        <v>68851501</v>
      </c>
      <c r="L30" s="92">
        <f t="shared" si="2"/>
        <v>0.4500846539278788</v>
      </c>
      <c r="M30" s="94">
        <v>30989004</v>
      </c>
      <c r="N30" s="94">
        <v>72167852</v>
      </c>
      <c r="O30" s="92">
        <f t="shared" si="3"/>
        <v>0.42940177850935624</v>
      </c>
      <c r="P30" s="94">
        <v>15171944</v>
      </c>
      <c r="Q30" s="94">
        <v>25863244</v>
      </c>
      <c r="R30" s="92">
        <f t="shared" si="4"/>
        <v>0.5866218483651935</v>
      </c>
      <c r="S30" s="95">
        <v>0</v>
      </c>
      <c r="T30" s="96">
        <v>25863244</v>
      </c>
      <c r="U30" s="92">
        <f t="shared" si="5"/>
        <v>0</v>
      </c>
      <c r="V30" s="95">
        <v>0</v>
      </c>
      <c r="W30" s="96">
        <v>0</v>
      </c>
      <c r="X30" s="92">
        <f t="shared" si="6"/>
        <v>0</v>
      </c>
      <c r="Y30" s="95">
        <v>21761300</v>
      </c>
      <c r="Z30" s="95">
        <v>25863244</v>
      </c>
      <c r="AA30" s="92">
        <f t="shared" si="7"/>
        <v>0.8413987046636532</v>
      </c>
      <c r="AB30" s="95">
        <v>0</v>
      </c>
      <c r="AC30" s="95">
        <v>47298330</v>
      </c>
      <c r="AD30" s="92">
        <f t="shared" si="8"/>
        <v>0</v>
      </c>
      <c r="AE30" s="94">
        <v>0</v>
      </c>
      <c r="AF30" s="95">
        <v>92288852</v>
      </c>
      <c r="AG30" s="104">
        <f t="shared" si="9"/>
        <v>0</v>
      </c>
    </row>
    <row r="31" spans="1:33" s="12" customFormat="1" ht="12.75">
      <c r="A31" s="24" t="s">
        <v>621</v>
      </c>
      <c r="B31" s="72" t="s">
        <v>355</v>
      </c>
      <c r="C31" s="26" t="s">
        <v>356</v>
      </c>
      <c r="D31" s="39">
        <v>113158359</v>
      </c>
      <c r="E31" s="40">
        <v>165273179</v>
      </c>
      <c r="F31" s="92">
        <f t="shared" si="0"/>
        <v>0.684674668235189</v>
      </c>
      <c r="G31" s="93">
        <v>52531391</v>
      </c>
      <c r="H31" s="94">
        <v>169140073</v>
      </c>
      <c r="I31" s="92">
        <f t="shared" si="1"/>
        <v>0.31057921442424824</v>
      </c>
      <c r="J31" s="94">
        <v>52531391</v>
      </c>
      <c r="K31" s="94">
        <v>122840073</v>
      </c>
      <c r="L31" s="92">
        <f t="shared" si="2"/>
        <v>0.4276405062051697</v>
      </c>
      <c r="M31" s="94">
        <v>52531391</v>
      </c>
      <c r="N31" s="94">
        <v>113158359</v>
      </c>
      <c r="O31" s="92">
        <f t="shared" si="3"/>
        <v>0.46422899257491</v>
      </c>
      <c r="P31" s="94">
        <v>12560000</v>
      </c>
      <c r="Q31" s="94">
        <v>40539078</v>
      </c>
      <c r="R31" s="92">
        <f t="shared" si="4"/>
        <v>0.30982451056237637</v>
      </c>
      <c r="S31" s="95">
        <v>5000000</v>
      </c>
      <c r="T31" s="96">
        <v>40539078</v>
      </c>
      <c r="U31" s="92">
        <f t="shared" si="5"/>
        <v>0.12333778286718805</v>
      </c>
      <c r="V31" s="95">
        <v>5000000</v>
      </c>
      <c r="W31" s="96">
        <v>205467</v>
      </c>
      <c r="X31" s="92">
        <f t="shared" si="6"/>
        <v>24.33480802269951</v>
      </c>
      <c r="Y31" s="95">
        <v>34254078</v>
      </c>
      <c r="Z31" s="95">
        <v>40539078</v>
      </c>
      <c r="AA31" s="92">
        <f t="shared" si="7"/>
        <v>0.8449644069359447</v>
      </c>
      <c r="AB31" s="95">
        <v>46687</v>
      </c>
      <c r="AC31" s="95">
        <v>91565000</v>
      </c>
      <c r="AD31" s="92">
        <f t="shared" si="8"/>
        <v>0.0005098782285807896</v>
      </c>
      <c r="AE31" s="94">
        <v>73859</v>
      </c>
      <c r="AF31" s="95">
        <v>169140073</v>
      </c>
      <c r="AG31" s="104">
        <f t="shared" si="9"/>
        <v>0.0004366735729149177</v>
      </c>
    </row>
    <row r="32" spans="1:33" s="12" customFormat="1" ht="12.75">
      <c r="A32" s="24" t="s">
        <v>621</v>
      </c>
      <c r="B32" s="72" t="s">
        <v>357</v>
      </c>
      <c r="C32" s="26" t="s">
        <v>358</v>
      </c>
      <c r="D32" s="39">
        <v>135104000</v>
      </c>
      <c r="E32" s="40">
        <v>173467000</v>
      </c>
      <c r="F32" s="92">
        <f t="shared" si="0"/>
        <v>0.7788455441092542</v>
      </c>
      <c r="G32" s="93">
        <v>58248000</v>
      </c>
      <c r="H32" s="94">
        <v>162111000</v>
      </c>
      <c r="I32" s="92">
        <f t="shared" si="1"/>
        <v>0.35930936210374376</v>
      </c>
      <c r="J32" s="94">
        <v>58248000</v>
      </c>
      <c r="K32" s="94">
        <v>125229000</v>
      </c>
      <c r="L32" s="92">
        <f t="shared" si="2"/>
        <v>0.46513187839877346</v>
      </c>
      <c r="M32" s="94">
        <v>58248000</v>
      </c>
      <c r="N32" s="94">
        <v>135104000</v>
      </c>
      <c r="O32" s="92">
        <f t="shared" si="3"/>
        <v>0.43113453339649455</v>
      </c>
      <c r="P32" s="94">
        <v>9500000</v>
      </c>
      <c r="Q32" s="94">
        <v>25403000</v>
      </c>
      <c r="R32" s="92">
        <f t="shared" si="4"/>
        <v>0.3739715781600598</v>
      </c>
      <c r="S32" s="95">
        <v>0</v>
      </c>
      <c r="T32" s="96">
        <v>25403000</v>
      </c>
      <c r="U32" s="92">
        <f t="shared" si="5"/>
        <v>0</v>
      </c>
      <c r="V32" s="95">
        <v>0</v>
      </c>
      <c r="W32" s="96">
        <v>0</v>
      </c>
      <c r="X32" s="92">
        <f t="shared" si="6"/>
        <v>0</v>
      </c>
      <c r="Y32" s="95">
        <v>20953000</v>
      </c>
      <c r="Z32" s="95">
        <v>25403000</v>
      </c>
      <c r="AA32" s="92">
        <f t="shared" si="7"/>
        <v>0.824823839703972</v>
      </c>
      <c r="AB32" s="95">
        <v>0</v>
      </c>
      <c r="AC32" s="95">
        <v>71450000</v>
      </c>
      <c r="AD32" s="92">
        <f t="shared" si="8"/>
        <v>0</v>
      </c>
      <c r="AE32" s="94">
        <v>0</v>
      </c>
      <c r="AF32" s="95">
        <v>162111000</v>
      </c>
      <c r="AG32" s="104">
        <f t="shared" si="9"/>
        <v>0</v>
      </c>
    </row>
    <row r="33" spans="1:33" s="12" customFormat="1" ht="12.75">
      <c r="A33" s="24" t="s">
        <v>621</v>
      </c>
      <c r="B33" s="72" t="s">
        <v>359</v>
      </c>
      <c r="C33" s="26" t="s">
        <v>360</v>
      </c>
      <c r="D33" s="39">
        <v>325045654</v>
      </c>
      <c r="E33" s="40">
        <v>585996114</v>
      </c>
      <c r="F33" s="92">
        <f t="shared" si="0"/>
        <v>0.5546890947471368</v>
      </c>
      <c r="G33" s="93">
        <v>156623336</v>
      </c>
      <c r="H33" s="94">
        <v>485300233</v>
      </c>
      <c r="I33" s="92">
        <f t="shared" si="1"/>
        <v>0.32273492850352703</v>
      </c>
      <c r="J33" s="94">
        <v>156623336</v>
      </c>
      <c r="K33" s="94">
        <v>378575233</v>
      </c>
      <c r="L33" s="92">
        <f t="shared" si="2"/>
        <v>0.4137178619923084</v>
      </c>
      <c r="M33" s="94">
        <v>156623336</v>
      </c>
      <c r="N33" s="94">
        <v>325045654</v>
      </c>
      <c r="O33" s="92">
        <f t="shared" si="3"/>
        <v>0.4818502695624412</v>
      </c>
      <c r="P33" s="94">
        <v>10101100</v>
      </c>
      <c r="Q33" s="94">
        <v>171150779</v>
      </c>
      <c r="R33" s="92">
        <f t="shared" si="4"/>
        <v>0.059018720563346075</v>
      </c>
      <c r="S33" s="95">
        <v>0</v>
      </c>
      <c r="T33" s="96">
        <v>171150779</v>
      </c>
      <c r="U33" s="92">
        <f t="shared" si="5"/>
        <v>0</v>
      </c>
      <c r="V33" s="95">
        <v>0</v>
      </c>
      <c r="W33" s="96">
        <v>904400</v>
      </c>
      <c r="X33" s="92">
        <f t="shared" si="6"/>
        <v>0</v>
      </c>
      <c r="Y33" s="95">
        <v>138332680</v>
      </c>
      <c r="Z33" s="95">
        <v>171150779</v>
      </c>
      <c r="AA33" s="92">
        <f t="shared" si="7"/>
        <v>0.808250367355909</v>
      </c>
      <c r="AB33" s="95">
        <v>44798</v>
      </c>
      <c r="AC33" s="95">
        <v>180460147</v>
      </c>
      <c r="AD33" s="92">
        <f t="shared" si="8"/>
        <v>0.00024824317581875847</v>
      </c>
      <c r="AE33" s="94">
        <v>80000</v>
      </c>
      <c r="AF33" s="95">
        <v>485300233</v>
      </c>
      <c r="AG33" s="104">
        <f t="shared" si="9"/>
        <v>0.00016484640756395433</v>
      </c>
    </row>
    <row r="34" spans="1:33" s="12" customFormat="1" ht="12.75">
      <c r="A34" s="24" t="s">
        <v>622</v>
      </c>
      <c r="B34" s="72" t="s">
        <v>582</v>
      </c>
      <c r="C34" s="26" t="s">
        <v>583</v>
      </c>
      <c r="D34" s="39">
        <v>9718500</v>
      </c>
      <c r="E34" s="40">
        <v>105601500</v>
      </c>
      <c r="F34" s="92">
        <f t="shared" si="0"/>
        <v>0.09202994275649494</v>
      </c>
      <c r="G34" s="93">
        <v>46701321</v>
      </c>
      <c r="H34" s="94">
        <v>107606750</v>
      </c>
      <c r="I34" s="92">
        <f t="shared" si="1"/>
        <v>0.4339999210086728</v>
      </c>
      <c r="J34" s="94">
        <v>46701321</v>
      </c>
      <c r="K34" s="94">
        <v>107606750</v>
      </c>
      <c r="L34" s="92">
        <f t="shared" si="2"/>
        <v>0.4339999210086728</v>
      </c>
      <c r="M34" s="94">
        <v>46701321</v>
      </c>
      <c r="N34" s="94">
        <v>9718500</v>
      </c>
      <c r="O34" s="92">
        <f t="shared" si="3"/>
        <v>4.805404229047692</v>
      </c>
      <c r="P34" s="94">
        <v>20481193</v>
      </c>
      <c r="Q34" s="94">
        <v>20481193</v>
      </c>
      <c r="R34" s="92">
        <f t="shared" si="4"/>
        <v>1</v>
      </c>
      <c r="S34" s="95">
        <v>0</v>
      </c>
      <c r="T34" s="96">
        <v>20481193</v>
      </c>
      <c r="U34" s="92">
        <f t="shared" si="5"/>
        <v>0</v>
      </c>
      <c r="V34" s="95">
        <v>0</v>
      </c>
      <c r="W34" s="96">
        <v>68902</v>
      </c>
      <c r="X34" s="92">
        <f t="shared" si="6"/>
        <v>0</v>
      </c>
      <c r="Y34" s="95">
        <v>0</v>
      </c>
      <c r="Z34" s="95">
        <v>20481193</v>
      </c>
      <c r="AA34" s="92">
        <f t="shared" si="7"/>
        <v>0</v>
      </c>
      <c r="AB34" s="95">
        <v>42</v>
      </c>
      <c r="AC34" s="95">
        <v>1221500</v>
      </c>
      <c r="AD34" s="92">
        <f t="shared" si="8"/>
        <v>3.4383954154727795E-05</v>
      </c>
      <c r="AE34" s="94">
        <v>6238</v>
      </c>
      <c r="AF34" s="95">
        <v>107606750</v>
      </c>
      <c r="AG34" s="104">
        <f t="shared" si="9"/>
        <v>5.7970341079904374E-05</v>
      </c>
    </row>
    <row r="35" spans="1:33" s="65" customFormat="1" ht="12.75">
      <c r="A35" s="73"/>
      <c r="B35" s="74" t="s">
        <v>658</v>
      </c>
      <c r="C35" s="20"/>
      <c r="D35" s="41">
        <f>SUM(N28:N34)</f>
        <v>830338144</v>
      </c>
      <c r="E35" s="42">
        <f>SUM(E28:E34)</f>
        <v>1351661348</v>
      </c>
      <c r="F35" s="97">
        <f t="shared" si="0"/>
        <v>0.6143093055287988</v>
      </c>
      <c r="G35" s="98">
        <f>SUM(G28:G34)</f>
        <v>411583957</v>
      </c>
      <c r="H35" s="99">
        <f>SUM(H28:H34)</f>
        <v>1226660180</v>
      </c>
      <c r="I35" s="97">
        <f t="shared" si="1"/>
        <v>0.33553217403698554</v>
      </c>
      <c r="J35" s="99">
        <f>SUM(J28:J34)</f>
        <v>411583957</v>
      </c>
      <c r="K35" s="99">
        <f>SUM(K28:K34)</f>
        <v>980792829</v>
      </c>
      <c r="L35" s="97">
        <f t="shared" si="2"/>
        <v>0.4196441336338523</v>
      </c>
      <c r="M35" s="99">
        <f>SUM(M28:M34)</f>
        <v>411583957</v>
      </c>
      <c r="N35" s="99">
        <f>SUM(N28:N34)</f>
        <v>830338144</v>
      </c>
      <c r="O35" s="97">
        <f t="shared" si="3"/>
        <v>0.4956823433610681</v>
      </c>
      <c r="P35" s="99">
        <f>SUM(P28:P34)</f>
        <v>135656237</v>
      </c>
      <c r="Q35" s="99">
        <f>SUM(Q28:Q34)</f>
        <v>428727294</v>
      </c>
      <c r="R35" s="97">
        <f t="shared" si="4"/>
        <v>0.31641614354508535</v>
      </c>
      <c r="S35" s="102">
        <f>SUM(S28:S34)</f>
        <v>5000000</v>
      </c>
      <c r="T35" s="103">
        <f>SUM(T28:T34)</f>
        <v>428727294</v>
      </c>
      <c r="U35" s="97">
        <f t="shared" si="5"/>
        <v>0.011662425205893235</v>
      </c>
      <c r="V35" s="102">
        <f>SUM(V28:V34)</f>
        <v>5000000</v>
      </c>
      <c r="W35" s="103">
        <f>SUM(W28:W34)</f>
        <v>59068769</v>
      </c>
      <c r="X35" s="97">
        <f t="shared" si="6"/>
        <v>0.08464710006060902</v>
      </c>
      <c r="Y35" s="102">
        <f>SUM(Y28:Y34)</f>
        <v>315877058</v>
      </c>
      <c r="Z35" s="102">
        <f>SUM(Z28:Z34)</f>
        <v>428727294</v>
      </c>
      <c r="AA35" s="97">
        <f t="shared" si="7"/>
        <v>0.7367785126365199</v>
      </c>
      <c r="AB35" s="102">
        <f>SUM(AB28:AB34)</f>
        <v>62421527</v>
      </c>
      <c r="AC35" s="102">
        <f>SUM(AC28:AC34)</f>
        <v>482164491</v>
      </c>
      <c r="AD35" s="97">
        <f t="shared" si="8"/>
        <v>0.12946106186819967</v>
      </c>
      <c r="AE35" s="99">
        <f>SUM(AE28:AE34)</f>
        <v>7920097</v>
      </c>
      <c r="AF35" s="102">
        <f>SUM(AF28:AF34)</f>
        <v>1226660180</v>
      </c>
      <c r="AG35" s="106">
        <f t="shared" si="9"/>
        <v>0.006456634958183774</v>
      </c>
    </row>
    <row r="36" spans="1:33" s="12" customFormat="1" ht="12.75">
      <c r="A36" s="24" t="s">
        <v>621</v>
      </c>
      <c r="B36" s="72" t="s">
        <v>361</v>
      </c>
      <c r="C36" s="26" t="s">
        <v>362</v>
      </c>
      <c r="D36" s="39">
        <v>73791745</v>
      </c>
      <c r="E36" s="40">
        <v>127813745</v>
      </c>
      <c r="F36" s="92">
        <f t="shared" si="0"/>
        <v>0.577338102408313</v>
      </c>
      <c r="G36" s="93">
        <v>39751005</v>
      </c>
      <c r="H36" s="94">
        <v>127036990</v>
      </c>
      <c r="I36" s="92">
        <f t="shared" si="1"/>
        <v>0.3129089015726837</v>
      </c>
      <c r="J36" s="94">
        <v>39751005</v>
      </c>
      <c r="K36" s="94">
        <v>127036990</v>
      </c>
      <c r="L36" s="92">
        <f t="shared" si="2"/>
        <v>0.3129089015726837</v>
      </c>
      <c r="M36" s="94">
        <v>39751005</v>
      </c>
      <c r="N36" s="94">
        <v>73791745</v>
      </c>
      <c r="O36" s="92">
        <f t="shared" si="3"/>
        <v>0.5386917601691084</v>
      </c>
      <c r="P36" s="94">
        <v>5217000</v>
      </c>
      <c r="Q36" s="94">
        <v>20076000</v>
      </c>
      <c r="R36" s="92">
        <f t="shared" si="4"/>
        <v>0.25986252241482366</v>
      </c>
      <c r="S36" s="95">
        <v>0</v>
      </c>
      <c r="T36" s="96">
        <v>20076000</v>
      </c>
      <c r="U36" s="92">
        <f t="shared" si="5"/>
        <v>0</v>
      </c>
      <c r="V36" s="95">
        <v>0</v>
      </c>
      <c r="W36" s="96">
        <v>96000000</v>
      </c>
      <c r="X36" s="92">
        <f t="shared" si="6"/>
        <v>0</v>
      </c>
      <c r="Y36" s="95">
        <v>14859000</v>
      </c>
      <c r="Z36" s="95">
        <v>20076000</v>
      </c>
      <c r="AA36" s="92">
        <f t="shared" si="7"/>
        <v>0.7401374775851763</v>
      </c>
      <c r="AB36" s="95">
        <v>5000000</v>
      </c>
      <c r="AC36" s="95">
        <v>44772179</v>
      </c>
      <c r="AD36" s="92">
        <f t="shared" si="8"/>
        <v>0.11167649445875752</v>
      </c>
      <c r="AE36" s="94">
        <v>10000000</v>
      </c>
      <c r="AF36" s="95">
        <v>127036990</v>
      </c>
      <c r="AG36" s="104">
        <f t="shared" si="9"/>
        <v>0.07871723031221065</v>
      </c>
    </row>
    <row r="37" spans="1:33" s="12" customFormat="1" ht="12.75">
      <c r="A37" s="24" t="s">
        <v>621</v>
      </c>
      <c r="B37" s="72" t="s">
        <v>363</v>
      </c>
      <c r="C37" s="26" t="s">
        <v>364</v>
      </c>
      <c r="D37" s="39">
        <v>130419273</v>
      </c>
      <c r="E37" s="40">
        <v>233524423</v>
      </c>
      <c r="F37" s="92">
        <f t="shared" si="0"/>
        <v>0.5584823691010683</v>
      </c>
      <c r="G37" s="93">
        <v>63658071</v>
      </c>
      <c r="H37" s="94">
        <v>233520832</v>
      </c>
      <c r="I37" s="92">
        <f t="shared" si="1"/>
        <v>0.2726012512665251</v>
      </c>
      <c r="J37" s="94">
        <v>63658071</v>
      </c>
      <c r="K37" s="94">
        <v>208989962</v>
      </c>
      <c r="L37" s="92">
        <f t="shared" si="2"/>
        <v>0.30459870125245536</v>
      </c>
      <c r="M37" s="94">
        <v>63658071</v>
      </c>
      <c r="N37" s="94">
        <v>130419273</v>
      </c>
      <c r="O37" s="92">
        <f t="shared" si="3"/>
        <v>0.488103249893135</v>
      </c>
      <c r="P37" s="94">
        <v>56933476</v>
      </c>
      <c r="Q37" s="94">
        <v>81076839</v>
      </c>
      <c r="R37" s="92">
        <f t="shared" si="4"/>
        <v>0.702216276586708</v>
      </c>
      <c r="S37" s="95">
        <v>0</v>
      </c>
      <c r="T37" s="96">
        <v>81076839</v>
      </c>
      <c r="U37" s="92">
        <f t="shared" si="5"/>
        <v>0</v>
      </c>
      <c r="V37" s="95">
        <v>0</v>
      </c>
      <c r="W37" s="96">
        <v>564834000</v>
      </c>
      <c r="X37" s="92">
        <f t="shared" si="6"/>
        <v>0</v>
      </c>
      <c r="Y37" s="95">
        <v>63798439</v>
      </c>
      <c r="Z37" s="95">
        <v>81076839</v>
      </c>
      <c r="AA37" s="92">
        <f t="shared" si="7"/>
        <v>0.7868885835571364</v>
      </c>
      <c r="AB37" s="95">
        <v>11085000</v>
      </c>
      <c r="AC37" s="95">
        <v>48477437</v>
      </c>
      <c r="AD37" s="92">
        <f t="shared" si="8"/>
        <v>0.22866307886697887</v>
      </c>
      <c r="AE37" s="94">
        <v>5700000</v>
      </c>
      <c r="AF37" s="95">
        <v>233520832</v>
      </c>
      <c r="AG37" s="104">
        <f t="shared" si="9"/>
        <v>0.024408957227422007</v>
      </c>
    </row>
    <row r="38" spans="1:33" s="12" customFormat="1" ht="12.75">
      <c r="A38" s="24" t="s">
        <v>621</v>
      </c>
      <c r="B38" s="72" t="s">
        <v>365</v>
      </c>
      <c r="C38" s="26" t="s">
        <v>366</v>
      </c>
      <c r="D38" s="39">
        <v>64594300</v>
      </c>
      <c r="E38" s="40">
        <v>174182300</v>
      </c>
      <c r="F38" s="92">
        <f t="shared" si="0"/>
        <v>0.37084307647792</v>
      </c>
      <c r="G38" s="93">
        <v>29457878</v>
      </c>
      <c r="H38" s="94">
        <v>97272266</v>
      </c>
      <c r="I38" s="92">
        <f t="shared" si="1"/>
        <v>0.3028394342124198</v>
      </c>
      <c r="J38" s="94">
        <v>29457878</v>
      </c>
      <c r="K38" s="94">
        <v>97272266</v>
      </c>
      <c r="L38" s="92">
        <f t="shared" si="2"/>
        <v>0.3028394342124198</v>
      </c>
      <c r="M38" s="94">
        <v>29457878</v>
      </c>
      <c r="N38" s="94">
        <v>64594300</v>
      </c>
      <c r="O38" s="92">
        <f t="shared" si="3"/>
        <v>0.45604454262992244</v>
      </c>
      <c r="P38" s="94">
        <v>0</v>
      </c>
      <c r="Q38" s="94">
        <v>76016831</v>
      </c>
      <c r="R38" s="92">
        <f t="shared" si="4"/>
        <v>0</v>
      </c>
      <c r="S38" s="95">
        <v>0</v>
      </c>
      <c r="T38" s="96">
        <v>76016831</v>
      </c>
      <c r="U38" s="92">
        <f t="shared" si="5"/>
        <v>0</v>
      </c>
      <c r="V38" s="95">
        <v>0</v>
      </c>
      <c r="W38" s="96">
        <v>76016831</v>
      </c>
      <c r="X38" s="92">
        <f t="shared" si="6"/>
        <v>0</v>
      </c>
      <c r="Y38" s="95">
        <v>72266831</v>
      </c>
      <c r="Z38" s="95">
        <v>76016831</v>
      </c>
      <c r="AA38" s="92">
        <f t="shared" si="7"/>
        <v>0.9506688196460071</v>
      </c>
      <c r="AB38" s="95">
        <v>1341667</v>
      </c>
      <c r="AC38" s="95">
        <v>0</v>
      </c>
      <c r="AD38" s="92">
        <f t="shared" si="8"/>
        <v>0</v>
      </c>
      <c r="AE38" s="94">
        <v>14474106</v>
      </c>
      <c r="AF38" s="95">
        <v>97272266</v>
      </c>
      <c r="AG38" s="104">
        <f t="shared" si="9"/>
        <v>0.14879992617834154</v>
      </c>
    </row>
    <row r="39" spans="1:33" s="12" customFormat="1" ht="12.75">
      <c r="A39" s="24" t="s">
        <v>621</v>
      </c>
      <c r="B39" s="72" t="s">
        <v>367</v>
      </c>
      <c r="C39" s="26" t="s">
        <v>368</v>
      </c>
      <c r="D39" s="39">
        <v>7229290</v>
      </c>
      <c r="E39" s="40">
        <v>43602290</v>
      </c>
      <c r="F39" s="92">
        <f t="shared" si="0"/>
        <v>0.1658006953304517</v>
      </c>
      <c r="G39" s="93">
        <v>20879764</v>
      </c>
      <c r="H39" s="94">
        <v>43299264</v>
      </c>
      <c r="I39" s="92">
        <f t="shared" si="1"/>
        <v>0.48221983634640997</v>
      </c>
      <c r="J39" s="94">
        <v>20879764</v>
      </c>
      <c r="K39" s="94">
        <v>42099264</v>
      </c>
      <c r="L39" s="92">
        <f t="shared" si="2"/>
        <v>0.4959650601017633</v>
      </c>
      <c r="M39" s="94">
        <v>20879764</v>
      </c>
      <c r="N39" s="94">
        <v>7229290</v>
      </c>
      <c r="O39" s="92">
        <f t="shared" si="3"/>
        <v>2.8882177917886818</v>
      </c>
      <c r="P39" s="94">
        <v>601000</v>
      </c>
      <c r="Q39" s="94">
        <v>13051000</v>
      </c>
      <c r="R39" s="92">
        <f t="shared" si="4"/>
        <v>0.046050111102597505</v>
      </c>
      <c r="S39" s="95">
        <v>0</v>
      </c>
      <c r="T39" s="96">
        <v>13051000</v>
      </c>
      <c r="U39" s="92">
        <f t="shared" si="5"/>
        <v>0</v>
      </c>
      <c r="V39" s="95">
        <v>0</v>
      </c>
      <c r="W39" s="96">
        <v>56026000</v>
      </c>
      <c r="X39" s="92">
        <f t="shared" si="6"/>
        <v>0</v>
      </c>
      <c r="Y39" s="95">
        <v>0</v>
      </c>
      <c r="Z39" s="95">
        <v>13051000</v>
      </c>
      <c r="AA39" s="92">
        <f t="shared" si="7"/>
        <v>0</v>
      </c>
      <c r="AB39" s="95">
        <v>0</v>
      </c>
      <c r="AC39" s="95">
        <v>154000</v>
      </c>
      <c r="AD39" s="92">
        <f t="shared" si="8"/>
        <v>0</v>
      </c>
      <c r="AE39" s="94">
        <v>1022000</v>
      </c>
      <c r="AF39" s="95">
        <v>43299264</v>
      </c>
      <c r="AG39" s="104">
        <f t="shared" si="9"/>
        <v>0.023603172562009368</v>
      </c>
    </row>
    <row r="40" spans="1:33" s="12" customFormat="1" ht="12.75">
      <c r="A40" s="24" t="s">
        <v>621</v>
      </c>
      <c r="B40" s="72" t="s">
        <v>369</v>
      </c>
      <c r="C40" s="26" t="s">
        <v>370</v>
      </c>
      <c r="D40" s="39">
        <v>0</v>
      </c>
      <c r="E40" s="40">
        <v>0</v>
      </c>
      <c r="F40" s="92">
        <f t="shared" si="0"/>
        <v>0</v>
      </c>
      <c r="G40" s="93">
        <v>0</v>
      </c>
      <c r="H40" s="94">
        <v>0</v>
      </c>
      <c r="I40" s="92">
        <f t="shared" si="1"/>
        <v>0</v>
      </c>
      <c r="J40" s="94">
        <v>0</v>
      </c>
      <c r="K40" s="94">
        <v>0</v>
      </c>
      <c r="L40" s="92">
        <f t="shared" si="2"/>
        <v>0</v>
      </c>
      <c r="M40" s="94">
        <v>0</v>
      </c>
      <c r="N40" s="94">
        <v>0</v>
      </c>
      <c r="O40" s="92">
        <f t="shared" si="3"/>
        <v>0</v>
      </c>
      <c r="P40" s="94">
        <v>0</v>
      </c>
      <c r="Q40" s="94">
        <v>0</v>
      </c>
      <c r="R40" s="92">
        <f t="shared" si="4"/>
        <v>0</v>
      </c>
      <c r="S40" s="95">
        <v>0</v>
      </c>
      <c r="T40" s="96">
        <v>0</v>
      </c>
      <c r="U40" s="92">
        <f t="shared" si="5"/>
        <v>0</v>
      </c>
      <c r="V40" s="95">
        <v>0</v>
      </c>
      <c r="W40" s="96">
        <v>0</v>
      </c>
      <c r="X40" s="92">
        <f t="shared" si="6"/>
        <v>0</v>
      </c>
      <c r="Y40" s="95">
        <v>0</v>
      </c>
      <c r="Z40" s="95">
        <v>0</v>
      </c>
      <c r="AA40" s="92">
        <f t="shared" si="7"/>
        <v>0</v>
      </c>
      <c r="AB40" s="95">
        <v>0</v>
      </c>
      <c r="AC40" s="95">
        <v>0</v>
      </c>
      <c r="AD40" s="92">
        <f t="shared" si="8"/>
        <v>0</v>
      </c>
      <c r="AE40" s="94">
        <v>0</v>
      </c>
      <c r="AF40" s="95">
        <v>0</v>
      </c>
      <c r="AG40" s="104">
        <f t="shared" si="9"/>
        <v>0</v>
      </c>
    </row>
    <row r="41" spans="1:33" s="12" customFormat="1" ht="12.75">
      <c r="A41" s="24" t="s">
        <v>622</v>
      </c>
      <c r="B41" s="72" t="s">
        <v>604</v>
      </c>
      <c r="C41" s="26" t="s">
        <v>605</v>
      </c>
      <c r="D41" s="39">
        <v>450765000</v>
      </c>
      <c r="E41" s="40">
        <v>771050000</v>
      </c>
      <c r="F41" s="92">
        <f t="shared" si="0"/>
        <v>0.5846118928733545</v>
      </c>
      <c r="G41" s="93">
        <v>201813000</v>
      </c>
      <c r="H41" s="94">
        <v>399255000</v>
      </c>
      <c r="I41" s="92">
        <f t="shared" si="1"/>
        <v>0.5054739452229778</v>
      </c>
      <c r="J41" s="94">
        <v>201813000</v>
      </c>
      <c r="K41" s="94">
        <v>351043000</v>
      </c>
      <c r="L41" s="92">
        <f t="shared" si="2"/>
        <v>0.5748953831866751</v>
      </c>
      <c r="M41" s="94">
        <v>201813000</v>
      </c>
      <c r="N41" s="94">
        <v>450765000</v>
      </c>
      <c r="O41" s="92">
        <f t="shared" si="3"/>
        <v>0.4477122225549898</v>
      </c>
      <c r="P41" s="94">
        <v>14782000</v>
      </c>
      <c r="Q41" s="94">
        <v>371796000</v>
      </c>
      <c r="R41" s="92">
        <f t="shared" si="4"/>
        <v>0.039758362112556345</v>
      </c>
      <c r="S41" s="95">
        <v>0</v>
      </c>
      <c r="T41" s="96">
        <v>371796000</v>
      </c>
      <c r="U41" s="92">
        <f t="shared" si="5"/>
        <v>0</v>
      </c>
      <c r="V41" s="95">
        <v>0</v>
      </c>
      <c r="W41" s="96">
        <v>0</v>
      </c>
      <c r="X41" s="92">
        <f t="shared" si="6"/>
        <v>0</v>
      </c>
      <c r="Y41" s="95">
        <v>368796000</v>
      </c>
      <c r="Z41" s="95">
        <v>371796000</v>
      </c>
      <c r="AA41" s="92">
        <f t="shared" si="7"/>
        <v>0.9919310589678211</v>
      </c>
      <c r="AB41" s="95">
        <v>0</v>
      </c>
      <c r="AC41" s="95">
        <v>0</v>
      </c>
      <c r="AD41" s="92">
        <f t="shared" si="8"/>
        <v>0</v>
      </c>
      <c r="AE41" s="94">
        <v>0</v>
      </c>
      <c r="AF41" s="95">
        <v>399255000</v>
      </c>
      <c r="AG41" s="104">
        <f t="shared" si="9"/>
        <v>0</v>
      </c>
    </row>
    <row r="42" spans="1:33" s="65" customFormat="1" ht="12.75">
      <c r="A42" s="73"/>
      <c r="B42" s="74" t="s">
        <v>659</v>
      </c>
      <c r="C42" s="20"/>
      <c r="D42" s="41">
        <f>SUM(N36:N41)</f>
        <v>726799608</v>
      </c>
      <c r="E42" s="42">
        <f>SUM(E36:E41)</f>
        <v>1350172758</v>
      </c>
      <c r="F42" s="97">
        <f t="shared" si="0"/>
        <v>0.5383011941942913</v>
      </c>
      <c r="G42" s="98">
        <f>SUM(G36:G41)</f>
        <v>355559718</v>
      </c>
      <c r="H42" s="99">
        <f>SUM(H36:H41)</f>
        <v>900384352</v>
      </c>
      <c r="I42" s="97">
        <f t="shared" si="1"/>
        <v>0.3948977091951949</v>
      </c>
      <c r="J42" s="99">
        <f>SUM(J36:J41)</f>
        <v>355559718</v>
      </c>
      <c r="K42" s="99">
        <f>SUM(K36:K41)</f>
        <v>826441482</v>
      </c>
      <c r="L42" s="97">
        <f t="shared" si="2"/>
        <v>0.4302297570295485</v>
      </c>
      <c r="M42" s="99">
        <f>SUM(M36:M41)</f>
        <v>355559718</v>
      </c>
      <c r="N42" s="99">
        <f>SUM(N36:N41)</f>
        <v>726799608</v>
      </c>
      <c r="O42" s="97">
        <f t="shared" si="3"/>
        <v>0.48921286429752725</v>
      </c>
      <c r="P42" s="99">
        <f>SUM(P36:P41)</f>
        <v>77533476</v>
      </c>
      <c r="Q42" s="99">
        <f>SUM(Q36:Q41)</f>
        <v>562016670</v>
      </c>
      <c r="R42" s="97">
        <f t="shared" si="4"/>
        <v>0.1379558296731661</v>
      </c>
      <c r="S42" s="102">
        <f>SUM(S36:S41)</f>
        <v>0</v>
      </c>
      <c r="T42" s="103">
        <f>SUM(T36:T41)</f>
        <v>562016670</v>
      </c>
      <c r="U42" s="97">
        <f t="shared" si="5"/>
        <v>0</v>
      </c>
      <c r="V42" s="102">
        <f>SUM(V36:V41)</f>
        <v>0</v>
      </c>
      <c r="W42" s="103">
        <f>SUM(W36:W41)</f>
        <v>792876831</v>
      </c>
      <c r="X42" s="97">
        <f t="shared" si="6"/>
        <v>0</v>
      </c>
      <c r="Y42" s="102">
        <f>SUM(Y36:Y41)</f>
        <v>519720270</v>
      </c>
      <c r="Z42" s="102">
        <f>SUM(Z36:Z41)</f>
        <v>562016670</v>
      </c>
      <c r="AA42" s="97">
        <f t="shared" si="7"/>
        <v>0.924741734084151</v>
      </c>
      <c r="AB42" s="102">
        <f>SUM(AB36:AB41)</f>
        <v>17426667</v>
      </c>
      <c r="AC42" s="102">
        <f>SUM(AC36:AC41)</f>
        <v>93403616</v>
      </c>
      <c r="AD42" s="97">
        <f t="shared" si="8"/>
        <v>0.1865737938882366</v>
      </c>
      <c r="AE42" s="99">
        <f>SUM(AE36:AE41)</f>
        <v>31196106</v>
      </c>
      <c r="AF42" s="102">
        <f>SUM(AF36:AF41)</f>
        <v>900384352</v>
      </c>
      <c r="AG42" s="106">
        <f t="shared" si="9"/>
        <v>0.03464754349706868</v>
      </c>
    </row>
    <row r="43" spans="1:33" s="65" customFormat="1" ht="12.75">
      <c r="A43" s="73"/>
      <c r="B43" s="74" t="s">
        <v>660</v>
      </c>
      <c r="C43" s="20"/>
      <c r="D43" s="41">
        <f>SUM(N8:N13,N15:N19,N21:N26,N28:N34,N36:N41)</f>
        <v>4762150618</v>
      </c>
      <c r="E43" s="42">
        <f>SUM(E8:E13,E15:E19,E21:E26,E28:E34,E36:E41)</f>
        <v>8581039584</v>
      </c>
      <c r="F43" s="97">
        <f t="shared" si="0"/>
        <v>0.5549619683469811</v>
      </c>
      <c r="G43" s="98">
        <f>SUM(G8:G13,G15:G19,G21:G26,G28:G34,G36:G41)</f>
        <v>2521348140</v>
      </c>
      <c r="H43" s="99">
        <f>SUM(H8:H13,H15:H19,H21:H26,H28:H34,H36:H41)</f>
        <v>7244442614</v>
      </c>
      <c r="I43" s="97">
        <f t="shared" si="1"/>
        <v>0.3480389416195326</v>
      </c>
      <c r="J43" s="99">
        <f>SUM(J8:J13,J15:J19,J21:J26,J28:J34,J36:J41)</f>
        <v>2521348140</v>
      </c>
      <c r="K43" s="99">
        <f>SUM(K8:K13,K15:K19,K21:K26,K28:K34,K36:K41)</f>
        <v>6083592856</v>
      </c>
      <c r="L43" s="97">
        <f t="shared" si="2"/>
        <v>0.41445050641633535</v>
      </c>
      <c r="M43" s="99">
        <f>SUM(M8:M13,M15:M19,M21:M26,M28:M34,M36:M41)</f>
        <v>2521348140</v>
      </c>
      <c r="N43" s="99">
        <f>SUM(N8:N13,N15:N19,N21:N26,N28:N34,N36:N41)</f>
        <v>4762150618</v>
      </c>
      <c r="O43" s="97">
        <f t="shared" si="3"/>
        <v>0.5294557737148834</v>
      </c>
      <c r="P43" s="99">
        <f>SUM(P8:P13,P15:P19,P21:P26,P28:P34,P36:P41)</f>
        <v>1043956503</v>
      </c>
      <c r="Q43" s="99">
        <f>SUM(Q8:Q13,Q15:Q19,Q21:Q26,Q28:Q34,Q36:Q41)</f>
        <v>3886918968</v>
      </c>
      <c r="R43" s="97">
        <f t="shared" si="4"/>
        <v>0.2685820084222553</v>
      </c>
      <c r="S43" s="102">
        <f>SUM(S8:S13,S15:S19,S21:S26,S28:S34,S36:S41)</f>
        <v>83656000</v>
      </c>
      <c r="T43" s="103">
        <f>SUM(T8:T13,T15:T19,T21:T26,T28:T34,T36:T41)</f>
        <v>3886918968</v>
      </c>
      <c r="U43" s="97">
        <f t="shared" si="5"/>
        <v>0.021522445075062856</v>
      </c>
      <c r="V43" s="102">
        <f>SUM(V8:V13,V15:V19,V21:V26,V28:V34,V36:V41)</f>
        <v>83656000</v>
      </c>
      <c r="W43" s="103">
        <f>SUM(W8:W13,W15:W19,W21:W26,W28:W34,W36:W41)</f>
        <v>10794941167</v>
      </c>
      <c r="X43" s="97">
        <f t="shared" si="6"/>
        <v>0.00774955589899233</v>
      </c>
      <c r="Y43" s="102">
        <f>SUM(Y8:Y13,Y15:Y19,Y21:Y26,Y28:Y34,Y36:Y41)</f>
        <v>3009057083</v>
      </c>
      <c r="Z43" s="102">
        <f>SUM(Z8:Z13,Z15:Z19,Z21:Z26,Z28:Z34,Z36:Z41)</f>
        <v>3886919971</v>
      </c>
      <c r="AA43" s="97">
        <f t="shared" si="7"/>
        <v>0.774149482225087</v>
      </c>
      <c r="AB43" s="102">
        <f>SUM(AB8:AB13,AB15:AB19,AB21:AB26,AB28:AB34,AB36:AB41)</f>
        <v>680800332</v>
      </c>
      <c r="AC43" s="102">
        <f>SUM(AC8:AC13,AC15:AC19,AC21:AC26,AC28:AC34,AC36:AC41)</f>
        <v>2056306571</v>
      </c>
      <c r="AD43" s="97">
        <f t="shared" si="8"/>
        <v>0.33107919879326203</v>
      </c>
      <c r="AE43" s="99">
        <f>SUM(AE8:AE13,AE15:AE19,AE21:AE26,AE28:AE34,AE36:AE41)</f>
        <v>603268772</v>
      </c>
      <c r="AF43" s="102">
        <f>SUM(AF8:AF13,AF15:AF19,AF21:AF26,AF28:AF34,AF36:AF41)</f>
        <v>7244442614</v>
      </c>
      <c r="AG43" s="106">
        <f t="shared" si="9"/>
        <v>0.08327331778902818</v>
      </c>
    </row>
    <row r="44" spans="1:33" s="12" customFormat="1" ht="12.75">
      <c r="A44" s="75"/>
      <c r="B44" s="76"/>
      <c r="C44" s="77"/>
      <c r="D44" s="78"/>
      <c r="E44" s="79"/>
      <c r="F44" s="80"/>
      <c r="G44" s="81"/>
      <c r="H44" s="79"/>
      <c r="I44" s="80"/>
      <c r="J44" s="79"/>
      <c r="K44" s="79"/>
      <c r="L44" s="80"/>
      <c r="M44" s="79"/>
      <c r="N44" s="79"/>
      <c r="O44" s="80"/>
      <c r="P44" s="79"/>
      <c r="Q44" s="79"/>
      <c r="R44" s="80"/>
      <c r="S44" s="79"/>
      <c r="T44" s="81"/>
      <c r="U44" s="80"/>
      <c r="V44" s="79"/>
      <c r="W44" s="81"/>
      <c r="X44" s="80"/>
      <c r="Y44" s="79"/>
      <c r="Z44" s="79"/>
      <c r="AA44" s="80"/>
      <c r="AB44" s="79"/>
      <c r="AC44" s="79"/>
      <c r="AD44" s="80"/>
      <c r="AE44" s="79"/>
      <c r="AF44" s="79"/>
      <c r="AG44" s="80"/>
    </row>
    <row r="45" spans="1:33" s="86" customFormat="1" ht="13.5" customHeight="1">
      <c r="A45" s="88"/>
      <c r="B45" s="112" t="s">
        <v>46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</row>
    <row r="46" spans="1:33" s="87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s="87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s="87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87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87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s="87" customFormat="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s="87" customFormat="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s="87" customFormat="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87" customFormat="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87" customFormat="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87" customFormat="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87" customFormat="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s="87" customFormat="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s="8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s="87" customFormat="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s="87" customFormat="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s="87" customFormat="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s="87" customFormat="1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s="87" customFormat="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s="87" customFormat="1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s="87" customFormat="1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 s="87" customFormat="1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s="87" customFormat="1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s="87" customFormat="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s="87" customFormat="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87" customFormat="1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s="87" customFormat="1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s="87" customFormat="1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s="87" customFormat="1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s="87" customFormat="1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s="87" customFormat="1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s="87" customFormat="1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s="87" customFormat="1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s="87" customFormat="1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s="87" customFormat="1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s="87" customFormat="1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s="87" customFormat="1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</sheetData>
  <sheetProtection password="F954" sheet="1" objects="1" scenarios="1"/>
  <mergeCells count="2">
    <mergeCell ref="B2:AG2"/>
    <mergeCell ref="B45:AG45"/>
  </mergeCells>
  <printOptions horizontalCentered="1"/>
  <pageMargins left="0.05" right="0.05" top="0.33" bottom="0.16" header="0.33" footer="0.1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2010-11-26T14:27:20Z</cp:lastPrinted>
  <dcterms:created xsi:type="dcterms:W3CDTF">2010-11-12T16:19:58Z</dcterms:created>
  <dcterms:modified xsi:type="dcterms:W3CDTF">2010-11-26T14:29:25Z</dcterms:modified>
  <cp:category/>
  <cp:version/>
  <cp:contentType/>
  <cp:contentStatus/>
</cp:coreProperties>
</file>